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W:\Railroad Financial Conferences Reports to Commissioners\Q3 2021\"/>
    </mc:Choice>
  </mc:AlternateContent>
  <xr:revisionPtr revIDLastSave="0" documentId="13_ncr:1_{7A629898-9DA6-40FF-976E-0707C780727A}" xr6:coauthVersionLast="46" xr6:coauthVersionMax="46" xr10:uidLastSave="{00000000-0000-0000-0000-000000000000}"/>
  <workbookProtection workbookAlgorithmName="SHA-512" workbookHashValue="ONfErMXyfbXZ6jf0t7s+1fzdmLeXbkU2CzafZfCBGTZoMbOgG/KpU5RwjD9xq2j9krUxY9NfIkfQ6ck9abs3vg==" workbookSaltValue="sdQEBm9aeeA/8ncwfnThVQ==" workbookSpinCount="100000" lockStructure="1"/>
  <bookViews>
    <workbookView xWindow="-110" yWindow="-110" windowWidth="19420" windowHeight="9800" tabRatio="428" activeTab="1" xr2:uid="{00000000-000D-0000-FFFF-FFFF00000000}"/>
  </bookViews>
  <sheets>
    <sheet name="INPUT" sheetId="6" r:id="rId1"/>
    <sheet name="Output" sheetId="1" r:id="rId2"/>
  </sheets>
  <definedNames>
    <definedName name="ChartwDiesel">{"Client Name or Project Name"}</definedName>
    <definedName name="CompChart">{"Client Name or Project Name"}</definedName>
    <definedName name="CompChartwDiesel">{"Client Name or Project Name"}</definedName>
    <definedName name="CPM">{"Client Name or Project Name"}</definedName>
    <definedName name="ProjectName">{"Client Name or Project Name"}</definedName>
    <definedName name="x">{"Client Name or Project 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6" l="1"/>
  <c r="AC30" i="6" l="1"/>
  <c r="C6" i="1" l="1"/>
  <c r="C7" i="1"/>
  <c r="AC26" i="6" l="1"/>
  <c r="B3" i="1" l="1"/>
  <c r="G17" i="1" l="1"/>
  <c r="G16" i="1"/>
  <c r="G15" i="1"/>
  <c r="G14" i="1"/>
  <c r="G13" i="1"/>
  <c r="G12" i="1"/>
  <c r="G11" i="1"/>
  <c r="G10" i="1"/>
  <c r="G9" i="1"/>
  <c r="G8" i="1"/>
  <c r="G7" i="1"/>
  <c r="G6" i="1"/>
  <c r="G5" i="1"/>
  <c r="G4" i="1"/>
  <c r="F17" i="1"/>
  <c r="F16" i="1"/>
  <c r="F15" i="1"/>
  <c r="F14" i="1"/>
  <c r="F13" i="1"/>
  <c r="F12" i="1"/>
  <c r="F11" i="1"/>
  <c r="F10" i="1"/>
  <c r="F9" i="1"/>
  <c r="F8" i="1"/>
  <c r="F7" i="1"/>
  <c r="F6" i="1"/>
  <c r="F5" i="1"/>
  <c r="F4" i="1"/>
  <c r="E17" i="1"/>
  <c r="E16" i="1"/>
  <c r="E15" i="1"/>
  <c r="E14" i="1"/>
  <c r="E13" i="1"/>
  <c r="E12" i="1"/>
  <c r="E11" i="1"/>
  <c r="E10" i="1"/>
  <c r="E9" i="1"/>
  <c r="E8" i="1"/>
  <c r="E7" i="1"/>
  <c r="E6" i="1"/>
  <c r="E5" i="1"/>
  <c r="E4" i="1"/>
  <c r="D17" i="1"/>
  <c r="D16" i="1"/>
  <c r="D15" i="1"/>
  <c r="D14" i="1"/>
  <c r="D13" i="1"/>
  <c r="D12" i="1"/>
  <c r="D11" i="1"/>
  <c r="D10" i="1"/>
  <c r="D9" i="1"/>
  <c r="D8" i="1"/>
  <c r="D7" i="1"/>
  <c r="D6" i="1"/>
  <c r="D5" i="1"/>
  <c r="D4" i="1"/>
  <c r="C17" i="1"/>
  <c r="C16" i="1"/>
  <c r="C15" i="1"/>
  <c r="C14" i="1"/>
  <c r="C13" i="1"/>
  <c r="C12" i="1"/>
  <c r="C11" i="1"/>
  <c r="C10" i="1"/>
  <c r="C9" i="1"/>
  <c r="C8" i="1"/>
  <c r="C5" i="1"/>
  <c r="C4" i="1"/>
  <c r="B4" i="1" l="1"/>
  <c r="B14" i="1" s="1"/>
  <c r="B6" i="1" l="1"/>
  <c r="B8" i="1"/>
  <c r="B12" i="1"/>
  <c r="B16" i="1"/>
  <c r="B10" i="1"/>
  <c r="B5" i="1"/>
  <c r="B17" i="1" l="1"/>
  <c r="B13" i="1"/>
  <c r="B9" i="1"/>
  <c r="B7" i="1"/>
  <c r="B15" i="1"/>
  <c r="B11" i="1"/>
</calcChain>
</file>

<file path=xl/sharedStrings.xml><?xml version="1.0" encoding="utf-8"?>
<sst xmlns="http://schemas.openxmlformats.org/spreadsheetml/2006/main" count="96" uniqueCount="59">
  <si>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</si>
  <si>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</si>
  <si>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</si>
  <si>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</si>
  <si>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</si>
  <si>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</si>
  <si>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</si>
  <si>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</si>
  <si>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</si>
  <si>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</si>
  <si>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</si>
  <si>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</si>
  <si>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</si>
  <si>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</si>
  <si>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</si>
  <si>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</si>
  <si>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</si>
  <si>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</si>
  <si>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</si>
  <si>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</si>
  <si>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</si>
  <si>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</si>
  <si>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</si>
  <si>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</si>
  <si>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</si>
  <si>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</si>
  <si>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</si>
  <si>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</si>
  <si>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</si>
  <si>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</si>
  <si>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</si>
  <si>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</si>
  <si>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</si>
  <si>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</si>
  <si>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</si>
  <si>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</si>
  <si>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</si>
  <si>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</si>
  <si>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QUARTER ENDED MARCH 31 2018</t>
  </si>
  <si>
    <t>QUARTER ENDED JUNE 30 2018</t>
  </si>
  <si>
    <t>QUARTER ENDED SEPTEMBER 30 2018</t>
  </si>
  <si>
    <t>QUARTER ENDED DECEMBER 31 2018</t>
  </si>
  <si>
    <t>QUARTER ENDED MARCH 31 2019</t>
  </si>
  <si>
    <t>QUARTER ENDED JUNE 30 2019</t>
  </si>
  <si>
    <t>QUARTER ENDED SEPTEMBER 30 2019</t>
  </si>
  <si>
    <t>QUARTER ENDED DECEMBER 31 2019</t>
  </si>
  <si>
    <t>(all caps)</t>
  </si>
  <si>
    <t>QUARTER ENDED MARCH 31 2020</t>
  </si>
  <si>
    <t>QUARTER ENDED JUNE 30 2020</t>
  </si>
  <si>
    <t>QUARTER ENDED SEPTEMBER 30 2020</t>
  </si>
  <si>
    <t>QUARTER ENDED DECEMBER 31 2020</t>
  </si>
  <si>
    <t>QUARTER ENDED MARCH 31 2021</t>
  </si>
  <si>
    <t>QUARTER ENDED JUNE 30 2021</t>
  </si>
  <si>
    <t>QUARTER ENDED SEPTEMBER 30 2021</t>
  </si>
  <si>
    <t>QUARTER ENDED DECEMBER 31 2021</t>
  </si>
  <si>
    <t>QUARTER ENDED MARCH 31 2022</t>
  </si>
  <si>
    <t>QUARTER ENDED JUNE 30 2022</t>
  </si>
  <si>
    <t>QUARTER ENDED SEPTEMBER 30 2022</t>
  </si>
  <si>
    <t>QUARTER ENDED 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</si>
</sst>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0.0_);\(#,##0.0\)"/>
  </numFmts>
  <fonts count="45" x14ac:knownFonts="1">
    <font>
      <sz val="10"/>
      <color rgb="FF000000"/>
      <name val="Times New Roman"/>
      <charset val="204"/>
    </font>
    <font>
      <sz val="11"/>
      <color theme="1"/>
      <name val="Calibri"/>
      <family val="2"/>
      <scheme val="minor"/>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
      <sz val="10"/>
      <name val="Arial"/>
      <family val="2"/>
    </font>
    <font>
      <sz val="10"/>
      <name val="Arial"/>
      <family val="2"/>
    </font>
    <font>
      <sz val="11"/>
      <color indexed="8"/>
      <name val="Calibri"/>
      <family val="2"/>
    </font>
    <font>
      <sz val="11"/>
      <color indexed="9"/>
      <name val="Calibri"/>
      <family val="2"/>
    </font>
    <font>
      <b/>
      <sz val="11"/>
      <color indexed="9"/>
      <name val="Calibri"/>
      <family val="2"/>
    </font>
    <font>
      <sz val="11"/>
      <color indexed="17"/>
      <name val="Calibri"/>
      <family val="2"/>
    </font>
    <font>
      <b/>
      <sz val="11"/>
      <color indexed="63"/>
      <name val="Calibri"/>
      <family val="2"/>
    </font>
    <font>
      <b/>
      <sz val="11"/>
      <color indexed="8"/>
      <name val="Calibri"/>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0"/>
      <name val="Courier"/>
      <family val="3"/>
    </font>
    <font>
      <sz val="11"/>
      <color indexed="63"/>
      <name val="Calibri"/>
      <family val="2"/>
    </font>
    <font>
      <sz val="11"/>
      <color indexed="10"/>
      <name val="Calibri"/>
      <family val="2"/>
    </font>
    <font>
      <sz val="11"/>
      <color indexed="36"/>
      <name val="Calibri"/>
      <family val="2"/>
    </font>
    <font>
      <b/>
      <sz val="11"/>
      <color indexed="52"/>
      <name val="Calibri"/>
      <family val="2"/>
    </font>
    <font>
      <b/>
      <sz val="11"/>
      <color indexed="10"/>
      <name val="Calibri"/>
      <family val="2"/>
    </font>
    <font>
      <i/>
      <sz val="11"/>
      <color indexed="55"/>
      <name val="Calibri"/>
      <family val="2"/>
    </font>
    <font>
      <sz val="11"/>
      <color indexed="58"/>
      <name val="Calibri"/>
      <family val="2"/>
    </font>
    <font>
      <sz val="11"/>
      <color indexed="62"/>
      <name val="Calibri"/>
      <family val="2"/>
    </font>
    <font>
      <sz val="11"/>
      <color indexed="52"/>
      <name val="Calibri"/>
      <family val="2"/>
    </font>
    <font>
      <sz val="11"/>
      <color indexed="60"/>
      <name val="Calibri"/>
      <family val="2"/>
    </font>
    <font>
      <sz val="11"/>
      <color indexed="53"/>
      <name val="Calibri"/>
      <family val="2"/>
    </font>
    <font>
      <sz val="8"/>
      <name val="Times New Roman"/>
      <family val="1"/>
    </font>
    <font>
      <sz val="10"/>
      <name val="Arial"/>
      <family val="2"/>
    </font>
  </fonts>
  <fills count="61">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45"/>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18"/>
      </patternFill>
    </fill>
    <fill>
      <patternFill patternType="solid">
        <fgColor indexed="21"/>
      </patternFill>
    </fill>
    <fill>
      <patternFill patternType="solid">
        <fgColor indexed="24"/>
      </patternFill>
    </fill>
    <fill>
      <patternFill patternType="solid">
        <fgColor indexed="47"/>
      </patternFill>
    </fill>
    <fill>
      <patternFill patternType="solid">
        <fgColor indexed="55"/>
      </patternFill>
    </fill>
    <fill>
      <patternFill patternType="solid">
        <fgColor indexed="13"/>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20"/>
      </bottom>
      <diagonal/>
    </border>
    <border>
      <left/>
      <right/>
      <top/>
      <bottom style="medium">
        <color indexed="20"/>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s>
  <cellStyleXfs count="371">
    <xf numFmtId="0" fontId="0" fillId="0" borderId="0"/>
    <xf numFmtId="43"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1" fillId="0" borderId="0"/>
    <xf numFmtId="43"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11" fillId="0" borderId="0"/>
    <xf numFmtId="44" fontId="10" fillId="0" borderId="0" applyFont="0" applyFill="0" applyBorder="0" applyAlignment="0" applyProtection="0"/>
    <xf numFmtId="43" fontId="1" fillId="0" borderId="0" applyFont="0" applyFill="0" applyBorder="0" applyAlignment="0" applyProtection="0"/>
    <xf numFmtId="0" fontId="10" fillId="0" borderId="0">
      <alignment horizontal="center" wrapText="1"/>
    </xf>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2" fillId="18" borderId="0" applyNumberFormat="0" applyBorder="0" applyAlignment="0" applyProtection="0"/>
    <xf numFmtId="0" fontId="12" fillId="27" borderId="0" applyNumberFormat="0" applyBorder="0" applyAlignment="0" applyProtection="0"/>
    <xf numFmtId="0" fontId="13" fillId="19"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22" fillId="32" borderId="0" applyNumberFormat="0" applyBorder="0" applyAlignment="0" applyProtection="0"/>
    <xf numFmtId="0" fontId="23" fillId="37" borderId="17" applyNumberFormat="0" applyAlignment="0" applyProtection="0"/>
    <xf numFmtId="0" fontId="14" fillId="28" borderId="18" applyNumberFormat="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2" fillId="2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27" fillId="33" borderId="17" applyNumberFormat="0" applyAlignment="0" applyProtection="0"/>
    <xf numFmtId="0" fontId="15" fillId="0" borderId="22" applyNumberFormat="0" applyFill="0" applyAlignment="0" applyProtection="0"/>
    <xf numFmtId="0" fontId="15" fillId="33" borderId="0" applyNumberFormat="0" applyBorder="0" applyAlignment="0" applyProtection="0"/>
    <xf numFmtId="0" fontId="7" fillId="42" borderId="0"/>
    <xf numFmtId="0" fontId="7" fillId="32" borderId="17" applyNumberFormat="0" applyFont="0" applyAlignment="0" applyProtection="0"/>
    <xf numFmtId="0" fontId="16" fillId="37" borderId="23" applyNumberFormat="0" applyAlignment="0" applyProtection="0"/>
    <xf numFmtId="4" fontId="7" fillId="41" borderId="17" applyNumberFormat="0" applyProtection="0">
      <alignment vertical="center"/>
    </xf>
    <xf numFmtId="4" fontId="30" fillId="44" borderId="17" applyNumberFormat="0" applyProtection="0">
      <alignment vertical="center"/>
    </xf>
    <xf numFmtId="4" fontId="7" fillId="44" borderId="17" applyNumberFormat="0" applyProtection="0">
      <alignment horizontal="left" vertical="center" indent="1"/>
    </xf>
    <xf numFmtId="0" fontId="19" fillId="41" borderId="24" applyNumberFormat="0" applyProtection="0">
      <alignment horizontal="left" vertical="top" indent="1"/>
    </xf>
    <xf numFmtId="4" fontId="7" fillId="11" borderId="17" applyNumberFormat="0" applyProtection="0">
      <alignment horizontal="left" vertical="center" indent="1"/>
    </xf>
    <xf numFmtId="4" fontId="7" fillId="7" borderId="17" applyNumberFormat="0" applyProtection="0">
      <alignment horizontal="right" vertical="center"/>
    </xf>
    <xf numFmtId="4" fontId="7" fillId="45" borderId="17" applyNumberFormat="0" applyProtection="0">
      <alignment horizontal="right" vertical="center"/>
    </xf>
    <xf numFmtId="4" fontId="7" fillId="17" borderId="25" applyNumberFormat="0" applyProtection="0">
      <alignment horizontal="right" vertical="center"/>
    </xf>
    <xf numFmtId="4" fontId="7" fillId="10" borderId="17" applyNumberFormat="0" applyProtection="0">
      <alignment horizontal="right" vertical="center"/>
    </xf>
    <xf numFmtId="4" fontId="7" fillId="12" borderId="17" applyNumberFormat="0" applyProtection="0">
      <alignment horizontal="right" vertical="center"/>
    </xf>
    <xf numFmtId="4" fontId="7" fillId="31" borderId="17" applyNumberFormat="0" applyProtection="0">
      <alignment horizontal="right" vertical="center"/>
    </xf>
    <xf numFmtId="4" fontId="7" fillId="22" borderId="17" applyNumberFormat="0" applyProtection="0">
      <alignment horizontal="right" vertical="center"/>
    </xf>
    <xf numFmtId="4" fontId="7" fillId="46" borderId="17" applyNumberFormat="0" applyProtection="0">
      <alignment horizontal="right" vertical="center"/>
    </xf>
    <xf numFmtId="4" fontId="7" fillId="9" borderId="17" applyNumberFormat="0" applyProtection="0">
      <alignment horizontal="right" vertical="center"/>
    </xf>
    <xf numFmtId="4" fontId="7" fillId="47" borderId="25" applyNumberFormat="0" applyProtection="0">
      <alignment horizontal="left" vertical="center" indent="1"/>
    </xf>
    <xf numFmtId="4" fontId="10" fillId="48" borderId="25" applyNumberFormat="0" applyProtection="0">
      <alignment horizontal="left" vertical="center" indent="1"/>
    </xf>
    <xf numFmtId="4" fontId="10" fillId="48" borderId="25" applyNumberFormat="0" applyProtection="0">
      <alignment horizontal="left" vertical="center" indent="1"/>
    </xf>
    <xf numFmtId="4" fontId="7" fillId="49" borderId="17" applyNumberFormat="0" applyProtection="0">
      <alignment horizontal="right" vertical="center"/>
    </xf>
    <xf numFmtId="4" fontId="7" fillId="50" borderId="25" applyNumberFormat="0" applyProtection="0">
      <alignment horizontal="left" vertical="center" indent="1"/>
    </xf>
    <xf numFmtId="4" fontId="7" fillId="49" borderId="25" applyNumberFormat="0" applyProtection="0">
      <alignment horizontal="left" vertical="center" indent="1"/>
    </xf>
    <xf numFmtId="0" fontId="7" fillId="36" borderId="17" applyNumberFormat="0" applyProtection="0">
      <alignment horizontal="left" vertical="center" indent="1"/>
    </xf>
    <xf numFmtId="0" fontId="7" fillId="48" borderId="24" applyNumberFormat="0" applyProtection="0">
      <alignment horizontal="left" vertical="top" indent="1"/>
    </xf>
    <xf numFmtId="0" fontId="7" fillId="51" borderId="17" applyNumberFormat="0" applyProtection="0">
      <alignment horizontal="left" vertical="center" indent="1"/>
    </xf>
    <xf numFmtId="0" fontId="7" fillId="49" borderId="24" applyNumberFormat="0" applyProtection="0">
      <alignment horizontal="left" vertical="top" indent="1"/>
    </xf>
    <xf numFmtId="0" fontId="7" fillId="8" borderId="17" applyNumberFormat="0" applyProtection="0">
      <alignment horizontal="left" vertical="center" indent="1"/>
    </xf>
    <xf numFmtId="0" fontId="7" fillId="8" borderId="24" applyNumberFormat="0" applyProtection="0">
      <alignment horizontal="left" vertical="top" indent="1"/>
    </xf>
    <xf numFmtId="0" fontId="7" fillId="50" borderId="17" applyNumberFormat="0" applyProtection="0">
      <alignment horizontal="left" vertical="center" indent="1"/>
    </xf>
    <xf numFmtId="0" fontId="7" fillId="50" borderId="24" applyNumberFormat="0" applyProtection="0">
      <alignment horizontal="left" vertical="top" indent="1"/>
    </xf>
    <xf numFmtId="0" fontId="7" fillId="6" borderId="26" applyNumberFormat="0">
      <protection locked="0"/>
    </xf>
    <xf numFmtId="0" fontId="8" fillId="48" borderId="27" applyBorder="0"/>
    <xf numFmtId="4" fontId="18" fillId="43" borderId="24" applyNumberFormat="0" applyProtection="0">
      <alignment vertical="center"/>
    </xf>
    <xf numFmtId="4" fontId="30" fillId="52" borderId="9" applyNumberFormat="0" applyProtection="0">
      <alignment vertical="center"/>
    </xf>
    <xf numFmtId="4" fontId="18" fillId="36" borderId="24" applyNumberFormat="0" applyProtection="0">
      <alignment horizontal="left" vertical="center" indent="1"/>
    </xf>
    <xf numFmtId="0" fontId="18" fillId="43" borderId="24" applyNumberFormat="0" applyProtection="0">
      <alignment horizontal="left" vertical="top" indent="1"/>
    </xf>
    <xf numFmtId="4" fontId="7" fillId="0" borderId="17" applyNumberFormat="0" applyProtection="0">
      <alignment horizontal="right" vertical="center"/>
    </xf>
    <xf numFmtId="4" fontId="30" fillId="5" borderId="17" applyNumberFormat="0" applyProtection="0">
      <alignment horizontal="right" vertical="center"/>
    </xf>
    <xf numFmtId="4" fontId="7" fillId="11" borderId="17" applyNumberFormat="0" applyProtection="0">
      <alignment horizontal="left" vertical="center" indent="1"/>
    </xf>
    <xf numFmtId="0" fontId="18" fillId="49" borderId="24" applyNumberFormat="0" applyProtection="0">
      <alignment horizontal="left" vertical="top" indent="1"/>
    </xf>
    <xf numFmtId="4" fontId="20" fillId="53" borderId="25" applyNumberFormat="0" applyProtection="0">
      <alignment horizontal="left" vertical="center" indent="1"/>
    </xf>
    <xf numFmtId="0" fontId="7" fillId="54" borderId="9"/>
    <xf numFmtId="4" fontId="21" fillId="6" borderId="17" applyNumberFormat="0" applyProtection="0">
      <alignment horizontal="right" vertical="center"/>
    </xf>
    <xf numFmtId="0" fontId="28" fillId="0" borderId="0" applyNumberFormat="0" applyFill="0" applyBorder="0" applyAlignment="0" applyProtection="0"/>
    <xf numFmtId="0" fontId="17" fillId="0" borderId="28" applyNumberFormat="0" applyFill="0" applyAlignment="0" applyProtection="0"/>
    <xf numFmtId="0" fontId="29" fillId="0" borderId="0" applyNumberFormat="0" applyFill="0" applyBorder="0" applyAlignment="0" applyProtection="0"/>
    <xf numFmtId="0" fontId="7" fillId="42" borderId="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7" fillId="42" borderId="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0" fillId="0" borderId="0">
      <alignment horizontal="center" wrapText="1"/>
    </xf>
    <xf numFmtId="43" fontId="1" fillId="0" borderId="0" applyFont="0" applyFill="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44" fontId="1" fillId="0" borderId="0" applyFont="0" applyFill="0" applyBorder="0" applyAlignment="0" applyProtection="0"/>
    <xf numFmtId="0" fontId="10" fillId="0" borderId="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17" borderId="0" applyNumberFormat="0" applyBorder="0" applyAlignment="0" applyProtection="0"/>
    <xf numFmtId="0" fontId="32" fillId="6" borderId="0" applyNumberFormat="0" applyBorder="0" applyAlignment="0" applyProtection="0"/>
    <xf numFmtId="0" fontId="32" fillId="53" borderId="0" applyNumberFormat="0" applyBorder="0" applyAlignment="0" applyProtection="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6" borderId="0" applyNumberFormat="0" applyBorder="0" applyAlignment="0" applyProtection="0"/>
    <xf numFmtId="0" fontId="32" fillId="58"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4" borderId="0" applyNumberFormat="0" applyBorder="0" applyAlignment="0" applyProtection="0"/>
    <xf numFmtId="0" fontId="33" fillId="58" borderId="0" applyNumberFormat="0" applyBorder="0" applyAlignment="0" applyProtection="0"/>
    <xf numFmtId="0" fontId="33" fillId="11" borderId="0" applyNumberFormat="0" applyBorder="0" applyAlignment="0" applyProtection="0"/>
    <xf numFmtId="0" fontId="33" fillId="31" borderId="0" applyNumberFormat="0" applyBorder="0" applyAlignment="0" applyProtection="0"/>
    <xf numFmtId="0" fontId="33" fillId="56" borderId="0" applyNumberFormat="0" applyBorder="0" applyAlignment="0" applyProtection="0"/>
    <xf numFmtId="0" fontId="33" fillId="48" borderId="0" applyNumberFormat="0" applyBorder="0" applyAlignment="0" applyProtection="0"/>
    <xf numFmtId="0" fontId="33" fillId="11" borderId="0" applyNumberFormat="0" applyBorder="0" applyAlignment="0" applyProtection="0"/>
    <xf numFmtId="0" fontId="33" fillId="51" borderId="0" applyNumberFormat="0" applyBorder="0" applyAlignment="0" applyProtection="0"/>
    <xf numFmtId="0" fontId="34" fillId="7" borderId="0" applyNumberFormat="0" applyBorder="0" applyAlignment="0" applyProtection="0"/>
    <xf numFmtId="0" fontId="35" fillId="17" borderId="29" applyNumberFormat="0" applyAlignment="0" applyProtection="0"/>
    <xf numFmtId="0" fontId="36" fillId="59" borderId="18" applyNumberFormat="0" applyAlignment="0" applyProtection="0"/>
    <xf numFmtId="164" fontId="10" fillId="0" borderId="0" applyFont="0" applyFill="0" applyBorder="0" applyAlignment="0" applyProtection="0"/>
    <xf numFmtId="0" fontId="37" fillId="0" borderId="0" applyNumberFormat="0" applyFill="0" applyBorder="0" applyAlignment="0" applyProtection="0"/>
    <xf numFmtId="0" fontId="38" fillId="60" borderId="0" applyNumberFormat="0" applyBorder="0" applyAlignment="0" applyProtection="0"/>
    <xf numFmtId="0" fontId="24" fillId="0" borderId="30" applyNumberFormat="0" applyFill="0" applyAlignment="0" applyProtection="0"/>
    <xf numFmtId="0" fontId="25" fillId="0" borderId="31" applyNumberFormat="0" applyFill="0" applyAlignment="0" applyProtection="0"/>
    <xf numFmtId="0" fontId="26" fillId="0" borderId="32" applyNumberFormat="0" applyFill="0" applyAlignment="0" applyProtection="0"/>
    <xf numFmtId="0" fontId="39" fillId="58" borderId="29" applyNumberFormat="0" applyAlignment="0" applyProtection="0"/>
    <xf numFmtId="0" fontId="40" fillId="0" borderId="33" applyNumberFormat="0" applyFill="0" applyAlignment="0" applyProtection="0"/>
    <xf numFmtId="0" fontId="41" fillId="41" borderId="0" applyNumberFormat="0" applyBorder="0" applyAlignment="0" applyProtection="0"/>
    <xf numFmtId="0" fontId="10" fillId="0" borderId="0"/>
    <xf numFmtId="0" fontId="10" fillId="43" borderId="34" applyNumberFormat="0" applyFont="0" applyAlignment="0" applyProtection="0"/>
    <xf numFmtId="0" fontId="16" fillId="17" borderId="23" applyNumberFormat="0" applyAlignment="0" applyProtection="0"/>
    <xf numFmtId="0" fontId="28" fillId="0" borderId="0" applyNumberFormat="0" applyFill="0" applyBorder="0" applyAlignment="0" applyProtection="0"/>
    <xf numFmtId="0" fontId="16" fillId="0" borderId="35" applyNumberFormat="0" applyFill="0" applyAlignment="0" applyProtection="0"/>
    <xf numFmtId="0" fontId="4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165" fontId="31" fillId="0" borderId="0"/>
    <xf numFmtId="165" fontId="31"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165" fontId="31" fillId="0" borderId="0"/>
    <xf numFmtId="9" fontId="1" fillId="0" borderId="0" applyFont="0" applyFill="0" applyBorder="0" applyAlignment="0" applyProtection="0"/>
    <xf numFmtId="0" fontId="44" fillId="0" borderId="0"/>
  </cellStyleXfs>
  <cellXfs count="54">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2"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0" xfId="0" applyFont="1" applyFill="1" applyBorder="1" applyAlignment="1">
      <alignment horizontal="left" vertical="top"/>
    </xf>
    <xf numFmtId="0" fontId="7" fillId="0" borderId="0" xfId="2"/>
    <xf numFmtId="0" fontId="7" fillId="0" borderId="0" xfId="2" applyBorder="1"/>
    <xf numFmtId="0" fontId="8" fillId="0" borderId="0" xfId="2" applyFont="1"/>
    <xf numFmtId="0" fontId="6" fillId="0" borderId="0" xfId="2" applyFont="1" applyFill="1" applyProtection="1"/>
    <xf numFmtId="0" fontId="7" fillId="0" borderId="0" xfId="2" applyFill="1"/>
    <xf numFmtId="0" fontId="3" fillId="2" borderId="10"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2" fillId="2" borderId="12" xfId="3" applyFont="1" applyFill="1" applyBorder="1" applyAlignment="1">
      <alignment horizontal="center" vertical="center" wrapText="1"/>
    </xf>
    <xf numFmtId="41" fontId="7" fillId="0" borderId="9" xfId="2" applyNumberFormat="1" applyFill="1" applyBorder="1"/>
    <xf numFmtId="41" fontId="7" fillId="3" borderId="9" xfId="2" applyNumberFormat="1" applyFill="1" applyBorder="1"/>
    <xf numFmtId="41" fontId="7" fillId="0" borderId="13" xfId="2" applyNumberFormat="1" applyFill="1" applyBorder="1"/>
    <xf numFmtId="41" fontId="7" fillId="3" borderId="13" xfId="2" applyNumberFormat="1" applyFill="1" applyBorder="1"/>
    <xf numFmtId="41" fontId="7" fillId="0" borderId="14" xfId="2" applyNumberFormat="1" applyFont="1" applyFill="1" applyBorder="1" applyProtection="1"/>
    <xf numFmtId="41" fontId="7" fillId="3" borderId="14" xfId="2" applyNumberFormat="1" applyFont="1" applyFill="1" applyBorder="1" applyProtection="1"/>
    <xf numFmtId="3" fontId="3" fillId="2" borderId="1" xfId="1" applyNumberFormat="1" applyFont="1" applyFill="1" applyBorder="1" applyAlignment="1">
      <alignment horizontal="center" vertical="center" wrapText="1"/>
    </xf>
    <xf numFmtId="37" fontId="3" fillId="2" borderId="1" xfId="1" applyNumberFormat="1" applyFont="1" applyFill="1" applyBorder="1" applyAlignment="1">
      <alignment horizontal="center" vertical="center" wrapText="1"/>
    </xf>
    <xf numFmtId="0" fontId="6" fillId="4" borderId="0" xfId="2" applyFont="1" applyFill="1" applyProtection="1"/>
    <xf numFmtId="41" fontId="7" fillId="4" borderId="13" xfId="2" applyNumberFormat="1" applyFill="1" applyBorder="1"/>
    <xf numFmtId="41" fontId="7" fillId="4" borderId="9" xfId="2" applyNumberFormat="1" applyFill="1" applyBorder="1"/>
    <xf numFmtId="41" fontId="7" fillId="4" borderId="14" xfId="2" applyNumberFormat="1" applyFont="1" applyFill="1" applyBorder="1" applyProtection="1"/>
    <xf numFmtId="0" fontId="2" fillId="0" borderId="1" xfId="0"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2" fillId="0" borderId="0" xfId="0" applyFont="1" applyFill="1" applyBorder="1" applyAlignment="1">
      <alignment horizontal="left" vertical="top"/>
    </xf>
    <xf numFmtId="0" fontId="7" fillId="0" borderId="0" xfId="2" applyFill="1" applyAlignment="1"/>
    <xf numFmtId="0" fontId="7" fillId="0" borderId="16" xfId="2" applyFill="1" applyBorder="1" applyAlignment="1"/>
    <xf numFmtId="0" fontId="9" fillId="0" borderId="1" xfId="0" applyFont="1" applyFill="1" applyBorder="1" applyAlignment="1">
      <alignment horizontal="center" vertical="center" wrapText="1"/>
    </xf>
    <xf numFmtId="3" fontId="3" fillId="0" borderId="1" xfId="1" applyNumberFormat="1" applyFont="1" applyBorder="1" applyAlignment="1">
      <alignment horizontal="center" vertical="center" wrapText="1"/>
    </xf>
    <xf numFmtId="0" fontId="9" fillId="3" borderId="1" xfId="0" applyFont="1" applyFill="1" applyBorder="1" applyAlignment="1">
      <alignment horizontal="center" vertical="center" wrapText="1"/>
    </xf>
    <xf numFmtId="3" fontId="7" fillId="0" borderId="0" xfId="2" applyNumberFormat="1"/>
    <xf numFmtId="6" fontId="7" fillId="0" borderId="0" xfId="2" applyNumberFormat="1"/>
    <xf numFmtId="41" fontId="7" fillId="0" borderId="0" xfId="2" applyNumberFormat="1"/>
    <xf numFmtId="0" fontId="6" fillId="3" borderId="0" xfId="2" applyFont="1" applyFill="1" applyProtection="1"/>
    <xf numFmtId="6" fontId="7" fillId="0" borderId="13" xfId="2" applyNumberFormat="1" applyFill="1" applyBorder="1"/>
    <xf numFmtId="0" fontId="8" fillId="0" borderId="6" xfId="2" applyFont="1" applyFill="1" applyBorder="1" applyAlignment="1">
      <alignment horizontal="center"/>
    </xf>
    <xf numFmtId="0" fontId="8" fillId="0" borderId="7" xfId="2" applyFont="1" applyFill="1" applyBorder="1" applyAlignment="1">
      <alignment horizontal="center"/>
    </xf>
    <xf numFmtId="0" fontId="8" fillId="0" borderId="8" xfId="2" applyFont="1" applyFill="1" applyBorder="1" applyAlignment="1">
      <alignment horizontal="center"/>
    </xf>
    <xf numFmtId="0" fontId="8" fillId="0" borderId="2" xfId="2" applyFont="1" applyBorder="1" applyAlignment="1">
      <alignment horizontal="center"/>
    </xf>
    <xf numFmtId="0" fontId="8" fillId="0" borderId="3" xfId="2" applyFont="1" applyBorder="1" applyAlignment="1">
      <alignment horizontal="center"/>
    </xf>
    <xf numFmtId="0" fontId="8" fillId="0" borderId="4" xfId="2" applyFont="1" applyBorder="1" applyAlignment="1">
      <alignment horizontal="center"/>
    </xf>
    <xf numFmtId="0" fontId="8" fillId="0" borderId="6" xfId="2" applyFont="1" applyBorder="1" applyAlignment="1">
      <alignment horizontal="center"/>
    </xf>
    <xf numFmtId="0" fontId="8" fillId="0" borderId="7" xfId="2" applyFont="1" applyBorder="1" applyAlignment="1">
      <alignment horizontal="center"/>
    </xf>
    <xf numFmtId="0" fontId="8" fillId="0" borderId="8" xfId="2" applyFont="1" applyBorder="1" applyAlignment="1">
      <alignment horizontal="center"/>
    </xf>
    <xf numFmtId="0" fontId="2" fillId="2" borderId="1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center" vertical="top"/>
    </xf>
    <xf numFmtId="0" fontId="3" fillId="2" borderId="15" xfId="0" applyFont="1" applyFill="1" applyBorder="1" applyAlignment="1">
      <alignment horizontal="left" vertical="center" wrapText="1"/>
    </xf>
    <xf numFmtId="0" fontId="3" fillId="2" borderId="5" xfId="0" applyFont="1" applyFill="1" applyBorder="1" applyAlignment="1">
      <alignment horizontal="left" vertical="center" wrapText="1"/>
    </xf>
  </cellXfs>
  <cellStyles count="371">
    <cellStyle name="20% - Accent1 2" xfId="317" xr:uid="{9015A1B6-AC5F-4E9F-84EE-3DC36891E0D1}"/>
    <cellStyle name="20% - Accent2 2" xfId="318" xr:uid="{2A6AFB98-9EDF-4AE1-8594-C7AF9A53470C}"/>
    <cellStyle name="20% - Accent3 2" xfId="319" xr:uid="{796E1939-9490-49F5-9313-4B28EC876D79}"/>
    <cellStyle name="20% - Accent4 2" xfId="320" xr:uid="{29C95C74-FD8D-4FDD-9430-38448C046466}"/>
    <cellStyle name="20% - Accent5 2" xfId="321" xr:uid="{3FF0988E-F009-4028-8D15-AA4B82F05156}"/>
    <cellStyle name="20% - Accent6 2" xfId="322" xr:uid="{0DDCDE57-2A19-4C35-97CD-DC9F7E625089}"/>
    <cellStyle name="40% - Accent1 2" xfId="323" xr:uid="{B14387E6-4384-4764-B796-C4765169A897}"/>
    <cellStyle name="40% - Accent2 2" xfId="324" xr:uid="{83E7A085-B70F-4BDB-BE9D-216EECC993E9}"/>
    <cellStyle name="40% - Accent3 2" xfId="325" xr:uid="{3C8BF897-32DD-4A88-987C-FC44AB0748A9}"/>
    <cellStyle name="40% - Accent4 2" xfId="326" xr:uid="{3D46C3E0-E7EA-42B5-9170-FB4EF200D04E}"/>
    <cellStyle name="40% - Accent5 2" xfId="327" xr:uid="{27E23FDF-FDB7-4B2A-A537-A6FE7033846C}"/>
    <cellStyle name="40% - Accent6 2" xfId="328" xr:uid="{5E1377DF-4326-4536-9243-63CA4762427D}"/>
    <cellStyle name="60% - Accent1 2" xfId="329" xr:uid="{96143C63-6657-4E5C-B7AC-6B9FB7C9570D}"/>
    <cellStyle name="60% - Accent2 2" xfId="330" xr:uid="{96D2F7EE-D322-42D1-9EB0-86E808DCEBA6}"/>
    <cellStyle name="60% - Accent3 2" xfId="331" xr:uid="{BB81A9D6-D92C-4A39-B5C3-05C04EAC18CC}"/>
    <cellStyle name="60% - Accent4 2" xfId="332" xr:uid="{64A36C2F-FE6A-4A36-A952-25FDBBD5FB3B}"/>
    <cellStyle name="60% - Accent5 2" xfId="333" xr:uid="{657A0A1B-43DC-4D90-8405-0DB66A4A5B20}"/>
    <cellStyle name="60% - Accent6 2" xfId="334" xr:uid="{4300F27B-27EE-40AC-8866-FD7C0B80A1A6}"/>
    <cellStyle name="Accent1 - 20%" xfId="14" xr:uid="{275B546A-E3F4-46FD-AF7F-1DC1B22D2394}"/>
    <cellStyle name="Accent1 - 40%" xfId="15" xr:uid="{40729E9D-0B07-4646-AACA-F4DA3CE5C03C}"/>
    <cellStyle name="Accent1 - 60%" xfId="16" xr:uid="{88EF0B50-5D4B-4B94-AB42-14901FB39C55}"/>
    <cellStyle name="Accent1 10" xfId="147" xr:uid="{A5CF0506-DFBD-43BB-8236-438B5072D5A4}"/>
    <cellStyle name="Accent1 11" xfId="149" xr:uid="{BE09BDC7-9015-455E-9998-2D7D04381FCD}"/>
    <cellStyle name="Accent1 12" xfId="192" xr:uid="{CE405380-B2E8-41AC-A4D0-06DFD240E367}"/>
    <cellStyle name="Accent1 13" xfId="197" xr:uid="{0A79900C-CEA5-4691-84F2-C222A5C6A2AD}"/>
    <cellStyle name="Accent1 14" xfId="201" xr:uid="{CC35FF77-F81E-48E1-B8B6-2B16B50F6AF7}"/>
    <cellStyle name="Accent1 15" xfId="205" xr:uid="{9570CB70-EE64-4C81-905B-3AA9A28A9E01}"/>
    <cellStyle name="Accent1 16" xfId="208" xr:uid="{284CDFCB-1A5A-41E4-A47C-7057D6936925}"/>
    <cellStyle name="Accent1 17" xfId="212" xr:uid="{412429C2-66E4-4EEB-BFAB-25C9BBE1669A}"/>
    <cellStyle name="Accent1 18" xfId="215" xr:uid="{D4AAC997-629B-4248-9F4D-4C879C765730}"/>
    <cellStyle name="Accent1 19" xfId="217" xr:uid="{A5E90D9D-B9A3-41A4-86F8-EB81E8BF7495}"/>
    <cellStyle name="Accent1 2" xfId="17" xr:uid="{B7DBB433-9FB0-4999-AF17-177E0698FEAE}"/>
    <cellStyle name="Accent1 20" xfId="220" xr:uid="{9C12AE34-ECBB-4FFB-87FC-1615FEB86F46}"/>
    <cellStyle name="Accent1 21" xfId="223" xr:uid="{62008357-B1E8-4B3B-BAF1-F3DE846D0DB1}"/>
    <cellStyle name="Accent1 22" xfId="225" xr:uid="{AFD5004A-292B-413B-91DF-BB4EA4A122E8}"/>
    <cellStyle name="Accent1 23" xfId="227" xr:uid="{2715DDB9-7C04-4EED-8372-A1B58EDADB5F}"/>
    <cellStyle name="Accent1 24" xfId="230" xr:uid="{F3F47FA7-AFE8-4B07-935C-872AE1D3F738}"/>
    <cellStyle name="Accent1 25" xfId="260" xr:uid="{4E726C22-13E2-4BEE-B937-88E53FEAAE12}"/>
    <cellStyle name="Accent1 26" xfId="263" xr:uid="{11D9C7F7-60B2-4FFD-A148-2847791429A4}"/>
    <cellStyle name="Accent1 27" xfId="265" xr:uid="{F8ACF2E9-4C0D-45C6-BCE5-8A75A1B098F9}"/>
    <cellStyle name="Accent1 28" xfId="267" xr:uid="{4C5766A3-DD59-4E8E-94E4-B72EE9AE62C2}"/>
    <cellStyle name="Accent1 29" xfId="269" xr:uid="{DAC98E4D-E26E-406E-846A-A6F5D4E37B32}"/>
    <cellStyle name="Accent1 3" xfId="18" xr:uid="{716DCCBC-2310-411D-98DC-577F5C2E3337}"/>
    <cellStyle name="Accent1 30" xfId="271" xr:uid="{12637CDC-FEEE-488B-B867-C666AB002E89}"/>
    <cellStyle name="Accent1 31" xfId="273" xr:uid="{70C9C45F-236F-4841-A69E-4577E7C7AD30}"/>
    <cellStyle name="Accent1 32" xfId="302" xr:uid="{2DD24978-7E7C-463B-863F-17A95904C83B}"/>
    <cellStyle name="Accent1 33" xfId="306" xr:uid="{E678E6CD-B103-4DA3-8A74-751961B367E0}"/>
    <cellStyle name="Accent1 34" xfId="308" xr:uid="{3ED96587-FD4D-4750-A471-958671317936}"/>
    <cellStyle name="Accent1 35" xfId="310" xr:uid="{60EA253A-6CBE-4DD7-B072-80A7947518C1}"/>
    <cellStyle name="Accent1 36" xfId="312" xr:uid="{B32954EB-AAF8-459F-B8BB-6761E6804D94}"/>
    <cellStyle name="Accent1 37" xfId="314" xr:uid="{058085C6-AFE3-45B6-AABB-C59B73B2B931}"/>
    <cellStyle name="Accent1 38" xfId="335" xr:uid="{39F3652F-CAD1-4775-AB96-5D2808BF3EFE}"/>
    <cellStyle name="Accent1 4" xfId="19" xr:uid="{D6A48ACD-F526-445D-ADFB-0C1A33E93FF6}"/>
    <cellStyle name="Accent1 5" xfId="20" xr:uid="{1D6D796B-DC96-4CCE-9C90-D3A4B45D216E}"/>
    <cellStyle name="Accent1 6" xfId="21" xr:uid="{08538F40-3646-4946-83A8-E172BBF2DA25}"/>
    <cellStyle name="Accent1 7" xfId="22" xr:uid="{A00A0E84-E6CC-430C-9EFA-AC09AE7CC138}"/>
    <cellStyle name="Accent1 8" xfId="130" xr:uid="{31B5A464-3D74-4265-A279-1509106C41BD}"/>
    <cellStyle name="Accent1 9" xfId="145" xr:uid="{168BD635-D577-4A08-8CE8-5C22607DB764}"/>
    <cellStyle name="Accent2 - 20%" xfId="23" xr:uid="{C6D78ECC-1B42-4278-A708-70942AE76F6D}"/>
    <cellStyle name="Accent2 - 40%" xfId="24" xr:uid="{5256B702-2F5F-4827-A286-FAB7BA4B07EB}"/>
    <cellStyle name="Accent2 - 60%" xfId="25" xr:uid="{F9C93898-A3FD-4A3B-8EA8-F25232FC2141}"/>
    <cellStyle name="Accent2 10" xfId="146" xr:uid="{BE395656-CF6D-4D70-A886-03EF7B6E37D0}"/>
    <cellStyle name="Accent2 11" xfId="153" xr:uid="{D8E628A9-0868-4C2C-B0D1-003B260897A3}"/>
    <cellStyle name="Accent2 12" xfId="189" xr:uid="{2230691D-9BE0-4338-A829-6180587331E5}"/>
    <cellStyle name="Accent2 13" xfId="194" xr:uid="{3E405F1F-4F9B-46A1-A892-2569ABDC8F70}"/>
    <cellStyle name="Accent2 14" xfId="198" xr:uid="{B3BC5625-B847-4701-A7E6-E00410CD4F38}"/>
    <cellStyle name="Accent2 15" xfId="202" xr:uid="{E214FB2A-EC20-47F3-B31B-0CD1C39A8076}"/>
    <cellStyle name="Accent2 16" xfId="206" xr:uid="{D9BFAEF2-5444-4430-8206-F24143602BC5}"/>
    <cellStyle name="Accent2 17" xfId="209" xr:uid="{76F8AE74-C3A8-4FFB-B080-4E126BDFAADE}"/>
    <cellStyle name="Accent2 18" xfId="213" xr:uid="{BC124651-ED9F-468A-A202-03025AE77CED}"/>
    <cellStyle name="Accent2 19" xfId="211" xr:uid="{38A2E6D7-F524-46EB-B940-DCF7F7A3773E}"/>
    <cellStyle name="Accent2 2" xfId="26" xr:uid="{D895EE1E-BB8B-458F-988E-807FC5176A9E}"/>
    <cellStyle name="Accent2 20" xfId="219" xr:uid="{0015E7F7-9023-4632-AE27-74D709C19FB1}"/>
    <cellStyle name="Accent2 21" xfId="221" xr:uid="{65EADF63-CA75-4531-BBAE-2C1C306259A8}"/>
    <cellStyle name="Accent2 22" xfId="224" xr:uid="{498D89B0-8C1F-4FEB-BAC3-8663614FF96F}"/>
    <cellStyle name="Accent2 23" xfId="226" xr:uid="{03CC1FDA-39B9-469F-A4F1-43BF84519032}"/>
    <cellStyle name="Accent2 24" xfId="233" xr:uid="{D7E0A4DE-0336-416D-9F10-E9D18713C52E}"/>
    <cellStyle name="Accent2 25" xfId="258" xr:uid="{BDE5530A-FD31-4512-A999-F1CA5EC88999}"/>
    <cellStyle name="Accent2 26" xfId="261" xr:uid="{60233BB7-C2F8-4BBA-A782-CE98B72647CD}"/>
    <cellStyle name="Accent2 27" xfId="264" xr:uid="{A6FF5EF6-9739-4E00-82D9-20D98A96A32C}"/>
    <cellStyle name="Accent2 28" xfId="266" xr:uid="{26B25174-9BD5-488E-BC77-6CD5B3F9E9AA}"/>
    <cellStyle name="Accent2 29" xfId="268" xr:uid="{DE1D155E-E2EA-43EB-8CEA-9F398F6A1629}"/>
    <cellStyle name="Accent2 3" xfId="27" xr:uid="{4845D3F2-9376-42B6-825B-7688E3C518AF}"/>
    <cellStyle name="Accent2 30" xfId="270" xr:uid="{F39F198A-DD39-4C81-A0C6-B00C71C74C7B}"/>
    <cellStyle name="Accent2 31" xfId="276" xr:uid="{1837214C-6FA2-4CF8-88DB-FC29B8EB725C}"/>
    <cellStyle name="Accent2 32" xfId="300" xr:uid="{53872DF1-D4F5-43C7-AB70-1E4CD412A0CE}"/>
    <cellStyle name="Accent2 33" xfId="304" xr:uid="{AF5F2ADC-49C1-46CF-824E-D0C0DFDD94B9}"/>
    <cellStyle name="Accent2 34" xfId="307" xr:uid="{9E6CFE2D-3B5B-4515-9CE2-16CB42CD44BB}"/>
    <cellStyle name="Accent2 35" xfId="309" xr:uid="{7EE9B5B7-431F-4411-B3C8-BA114E53E33F}"/>
    <cellStyle name="Accent2 36" xfId="311" xr:uid="{962FCE84-7BA0-4CE5-977D-7B91B976907D}"/>
    <cellStyle name="Accent2 37" xfId="313" xr:uid="{CDDB7674-D5F4-4A5E-BDB7-C60C3E734C0B}"/>
    <cellStyle name="Accent2 38" xfId="336" xr:uid="{B77AA330-CF5F-47B0-862A-DA918D38CEA4}"/>
    <cellStyle name="Accent2 4" xfId="28" xr:uid="{B7958062-E483-425C-BC17-AB413A605373}"/>
    <cellStyle name="Accent2 5" xfId="29" xr:uid="{5D505404-5B9F-4D44-B956-127B9B1FFBE5}"/>
    <cellStyle name="Accent2 6" xfId="30" xr:uid="{3ABF8CDF-CF7A-47EB-94F5-1833062EC9B2}"/>
    <cellStyle name="Accent2 7" xfId="31" xr:uid="{D4B03C0A-0A7C-49B2-ABAC-D0B7FCE45104}"/>
    <cellStyle name="Accent2 8" xfId="132" xr:uid="{8D2C5610-1B11-467A-8F25-F643C8F4A65B}"/>
    <cellStyle name="Accent2 9" xfId="144" xr:uid="{F6777CBE-4246-4EC9-A705-C453FFA02A1C}"/>
    <cellStyle name="Accent3 - 20%" xfId="32" xr:uid="{01085964-3161-4743-9537-38228D4B5FBC}"/>
    <cellStyle name="Accent3 - 40%" xfId="33" xr:uid="{DDF418DE-36D5-441A-9A26-B3F217B46A61}"/>
    <cellStyle name="Accent3 - 60%" xfId="34" xr:uid="{A04217A6-2BF4-48F6-8E9D-81A9068333CD}"/>
    <cellStyle name="Accent3 10" xfId="131" xr:uid="{DC0332EC-AE20-4FC4-A406-1C30CF2D34AC}"/>
    <cellStyle name="Accent3 11" xfId="156" xr:uid="{95287ED6-8BB1-49D3-B55A-B8BBCB07B7CD}"/>
    <cellStyle name="Accent3 12" xfId="185" xr:uid="{52A291D3-42D8-41A9-80C1-2D3D3AC1227A}"/>
    <cellStyle name="Accent3 13" xfId="152" xr:uid="{8673EE0E-F691-4247-8753-16BED55C8F0C}"/>
    <cellStyle name="Accent3 14" xfId="188" xr:uid="{59B7F943-95C6-4B2D-B989-068D2C2FA87B}"/>
    <cellStyle name="Accent3 15" xfId="193" xr:uid="{3E533443-8291-4F1B-B0F7-385C65BB281B}"/>
    <cellStyle name="Accent3 16" xfId="191" xr:uid="{620BE05C-F00A-40F2-B10F-B65D69AEE36A}"/>
    <cellStyle name="Accent3 17" xfId="196" xr:uid="{29C95C9C-6033-43C4-902B-0E7F30D9F6E5}"/>
    <cellStyle name="Accent3 18" xfId="200" xr:uid="{9BC5892E-1199-4810-BD83-8492B6542740}"/>
    <cellStyle name="Accent3 19" xfId="203" xr:uid="{97B0FFBD-7B47-4E30-B8F8-89654D17D1DE}"/>
    <cellStyle name="Accent3 2" xfId="35" xr:uid="{6977E1CD-CF0D-46AA-94AC-6380FB27A028}"/>
    <cellStyle name="Accent3 20" xfId="214" xr:uid="{CD6D716F-31EA-4EB3-B2C3-6D2AE8FBEF27}"/>
    <cellStyle name="Accent3 21" xfId="210" xr:uid="{04C6983C-C42A-4E00-AE9C-2A6DB8973C84}"/>
    <cellStyle name="Accent3 22" xfId="218" xr:uid="{7E8E2C49-2B7B-47D6-83B4-B1512A570604}"/>
    <cellStyle name="Accent3 23" xfId="216" xr:uid="{961F0A70-D93E-43D3-9CB2-5260928586C3}"/>
    <cellStyle name="Accent3 24" xfId="236" xr:uid="{602015F5-C328-4DD2-BD81-863B99450360}"/>
    <cellStyle name="Accent3 25" xfId="255" xr:uid="{6612917E-388D-4F13-B57C-548C6DC0A02C}"/>
    <cellStyle name="Accent3 26" xfId="234" xr:uid="{6A27A5CC-2A42-4384-847B-4D73A93EE2C9}"/>
    <cellStyle name="Accent3 27" xfId="257" xr:uid="{957E161F-67B9-4B5A-87E5-101BACFE5F93}"/>
    <cellStyle name="Accent3 28" xfId="231" xr:uid="{F5847963-837A-4413-9E04-CB768253A0AD}"/>
    <cellStyle name="Accent3 29" xfId="259" xr:uid="{0CC4480C-8B11-4187-A11F-A75E44633BD9}"/>
    <cellStyle name="Accent3 3" xfId="36" xr:uid="{1E2D4580-B26B-41FA-8A47-1E418EDE81AC}"/>
    <cellStyle name="Accent3 30" xfId="262" xr:uid="{CCCA8485-306C-48E8-A689-0D4DAAA47796}"/>
    <cellStyle name="Accent3 31" xfId="278" xr:uid="{39F72673-86C5-49D6-9A00-490D9C00942F}"/>
    <cellStyle name="Accent3 32" xfId="297" xr:uid="{B0E92120-D824-4633-B23C-1303FD3A4637}"/>
    <cellStyle name="Accent3 33" xfId="275" xr:uid="{A6A8F59C-A037-4D98-9A9F-A30FEBF18CF5}"/>
    <cellStyle name="Accent3 34" xfId="299" xr:uid="{D8E4CAB9-B434-40F1-B8DC-6752C3DD61FF}"/>
    <cellStyle name="Accent3 35" xfId="303" xr:uid="{DF5AEA1F-B98A-4BB7-A162-F94024CB1B93}"/>
    <cellStyle name="Accent3 36" xfId="301" xr:uid="{1A97DAD5-C59D-47C0-8CC3-4CFE60905956}"/>
    <cellStyle name="Accent3 37" xfId="305" xr:uid="{29A08687-1647-4801-8938-561FA495988D}"/>
    <cellStyle name="Accent3 38" xfId="337" xr:uid="{50AC1C3F-357D-44D4-8960-B2262D97E82C}"/>
    <cellStyle name="Accent3 4" xfId="37" xr:uid="{39ED5377-593F-441F-84E6-6A37762C0F6D}"/>
    <cellStyle name="Accent3 5" xfId="38" xr:uid="{0830FC4A-C623-4BBE-AEAA-AA0E947D680E}"/>
    <cellStyle name="Accent3 6" xfId="39" xr:uid="{DD8D907F-3C63-4311-BF61-24B8C362F9E3}"/>
    <cellStyle name="Accent3 7" xfId="40" xr:uid="{ADE8EC9D-DD60-4A41-86C8-64A17B9D7477}"/>
    <cellStyle name="Accent3 8" xfId="133" xr:uid="{245F6307-F40D-4481-92E4-9D302B0DDBE2}"/>
    <cellStyle name="Accent3 9" xfId="143" xr:uid="{7FFE0E73-9DBD-4930-93A1-24CBDA5F5C9B}"/>
    <cellStyle name="Accent4 - 20%" xfId="41" xr:uid="{1A7A2546-7054-4EE0-A3DC-8412A289D2D4}"/>
    <cellStyle name="Accent4 - 40%" xfId="42" xr:uid="{5920D5D1-7F06-450D-BC68-AFAF50C00AD9}"/>
    <cellStyle name="Accent4 - 60%" xfId="43" xr:uid="{44035994-C96B-432D-B9C4-1482A8CDCB16}"/>
    <cellStyle name="Accent4 10" xfId="134" xr:uid="{FC172D1F-E085-4997-B454-55E57E2702FC}"/>
    <cellStyle name="Accent4 11" xfId="160" xr:uid="{35CA7012-9167-42EB-93AE-91D1083D3A66}"/>
    <cellStyle name="Accent4 12" xfId="182" xr:uid="{3CE15DA3-9ADE-4C8A-AF98-C1DFF78F4823}"/>
    <cellStyle name="Accent4 13" xfId="157" xr:uid="{FAA02513-28C5-4113-9E4A-37293BC63C1A}"/>
    <cellStyle name="Accent4 14" xfId="183" xr:uid="{D601D3E7-2B9A-4CBB-BF47-2E6857FC7440}"/>
    <cellStyle name="Accent4 15" xfId="154" xr:uid="{78F78995-6A11-426C-8647-60EF92F50E01}"/>
    <cellStyle name="Accent4 16" xfId="186" xr:uid="{32CFED66-8B49-49B3-A0BA-34D6B7EB8A7B}"/>
    <cellStyle name="Accent4 17" xfId="151" xr:uid="{8A8B1FF6-85AE-4479-A06A-ECD85BC1FDF6}"/>
    <cellStyle name="Accent4 18" xfId="190" xr:uid="{A42CAE87-8A08-427A-AEF2-3D23190F15F5}"/>
    <cellStyle name="Accent4 19" xfId="150" xr:uid="{688D8EF1-C48A-4926-B447-764E300B9982}"/>
    <cellStyle name="Accent4 2" xfId="44" xr:uid="{63AC5EED-7F0C-4BE7-B2AF-90B40832D4A0}"/>
    <cellStyle name="Accent4 20" xfId="199" xr:uid="{AABC7F16-6C31-4282-98CB-B1CE43B5A232}"/>
    <cellStyle name="Accent4 21" xfId="195" xr:uid="{06D22A55-47DC-4A05-BCDB-2A8BD4559AB1}"/>
    <cellStyle name="Accent4 22" xfId="207" xr:uid="{89837624-296C-46C7-930E-2DF9E1637F5E}"/>
    <cellStyle name="Accent4 23" xfId="204" xr:uid="{2E2D91DB-893F-4C23-951F-A1E2EFA3BABA}"/>
    <cellStyle name="Accent4 24" xfId="238" xr:uid="{A7D8C82B-B74E-4EA2-890C-754DF9A1B5BE}"/>
    <cellStyle name="Accent4 25" xfId="253" xr:uid="{7F1B680A-CD9B-4540-907C-5660DAB6FDDC}"/>
    <cellStyle name="Accent4 26" xfId="237" xr:uid="{B802B3FF-8E72-489A-B1D0-8E06F6597660}"/>
    <cellStyle name="Accent4 27" xfId="254" xr:uid="{174EA1E3-1ED9-410C-99F9-903376F70F7E}"/>
    <cellStyle name="Accent4 28" xfId="235" xr:uid="{70A3D85D-144B-48E7-8735-F690DA0A7345}"/>
    <cellStyle name="Accent4 29" xfId="256" xr:uid="{20D27D3E-89B4-4F67-9E09-9129D7723301}"/>
    <cellStyle name="Accent4 3" xfId="45" xr:uid="{C10B5480-E7D5-4728-86F3-AEC1673DB084}"/>
    <cellStyle name="Accent4 30" xfId="232" xr:uid="{75766D6C-DBD1-4AF7-BA51-D177B8D7EF4B}"/>
    <cellStyle name="Accent4 31" xfId="281" xr:uid="{69C86A79-8455-43A9-B99D-D4C41507C6E5}"/>
    <cellStyle name="Accent4 32" xfId="295" xr:uid="{EFE0BC18-4D1A-4581-B2DE-3E5FCDABE47C}"/>
    <cellStyle name="Accent4 33" xfId="279" xr:uid="{0782DB29-4088-402B-8941-DC256DB8DD44}"/>
    <cellStyle name="Accent4 34" xfId="296" xr:uid="{7AE420D8-4ED3-4E90-99C0-7E292E8C8E53}"/>
    <cellStyle name="Accent4 35" xfId="277" xr:uid="{ED6F34D3-C69A-4775-8459-571655062B20}"/>
    <cellStyle name="Accent4 36" xfId="298" xr:uid="{9A55E932-C9E1-422D-A068-612907F50D90}"/>
    <cellStyle name="Accent4 37" xfId="274" xr:uid="{AD734634-2622-4F8D-9A49-363EB706E5E0}"/>
    <cellStyle name="Accent4 38" xfId="338" xr:uid="{FBED1D8E-A990-4DA8-BF62-16D4602ABA4C}"/>
    <cellStyle name="Accent4 4" xfId="46" xr:uid="{92B08CD6-9401-4372-8170-93F3F0F80DCE}"/>
    <cellStyle name="Accent4 5" xfId="47" xr:uid="{277FE6C8-AEAA-4F3B-90AA-6D9A98698D31}"/>
    <cellStyle name="Accent4 6" xfId="48" xr:uid="{F36289BC-EABB-4772-A778-B84878145A0E}"/>
    <cellStyle name="Accent4 7" xfId="49" xr:uid="{9B1BCD39-DBD4-4435-B323-B6DC55D88C7E}"/>
    <cellStyle name="Accent4 8" xfId="135" xr:uid="{FA76F1B3-FFF4-43DA-ACFB-919B74CF5E52}"/>
    <cellStyle name="Accent4 9" xfId="142" xr:uid="{BCF620AC-9873-4BC5-B31F-0D1567D899EC}"/>
    <cellStyle name="Accent5 - 20%" xfId="50" xr:uid="{3D6A1E9E-14F6-41A9-B68E-204502DC00C2}"/>
    <cellStyle name="Accent5 - 40%" xfId="51" xr:uid="{28F6ED16-ADD4-40CE-BF40-93792C04CF89}"/>
    <cellStyle name="Accent5 - 60%" xfId="52" xr:uid="{A6DDC82F-ED1E-4F8B-BBC0-2C10DCE7D646}"/>
    <cellStyle name="Accent5 10" xfId="136" xr:uid="{BC183F2C-A54F-48C6-9B59-B5CC366F51FC}"/>
    <cellStyle name="Accent5 11" xfId="164" xr:uid="{3797E653-49C3-4543-9D1F-3D967ED9CB9D}"/>
    <cellStyle name="Accent5 12" xfId="178" xr:uid="{33870930-F8AE-45ED-BF52-E9CB9D712F6C}"/>
    <cellStyle name="Accent5 13" xfId="162" xr:uid="{29766AC3-F484-43CD-917A-BE92821BA650}"/>
    <cellStyle name="Accent5 14" xfId="179" xr:uid="{460F5388-FF42-4E81-89F4-5BEF40A728F8}"/>
    <cellStyle name="Accent5 15" xfId="161" xr:uid="{910E29E2-9651-44FF-98DD-CB6A2F4E5744}"/>
    <cellStyle name="Accent5 16" xfId="180" xr:uid="{CEAF0CAF-F15C-4535-9F92-99E97A387A19}"/>
    <cellStyle name="Accent5 17" xfId="159" xr:uid="{11CE5072-1058-458A-8951-FFAB1CDC359C}"/>
    <cellStyle name="Accent5 18" xfId="181" xr:uid="{81330E73-5038-4442-8E53-ACF8AEACC7F8}"/>
    <cellStyle name="Accent5 19" xfId="163" xr:uid="{BAB4B21E-CE6D-4A0C-B8C7-564BA364BF76}"/>
    <cellStyle name="Accent5 2" xfId="53" xr:uid="{FFB6D4F3-5874-4932-B3D4-BAA5A681BE53}"/>
    <cellStyle name="Accent5 20" xfId="184" xr:uid="{7598BCE9-ACEF-4C09-957E-27B7AF6B195F}"/>
    <cellStyle name="Accent5 21" xfId="158" xr:uid="{E1E701B9-D654-4AD0-B99D-D0E83CBBECD4}"/>
    <cellStyle name="Accent5 22" xfId="187" xr:uid="{8C8D8B22-926B-4F1F-AB69-F5C555F7F9E6}"/>
    <cellStyle name="Accent5 23" xfId="155" xr:uid="{8E90A79F-9F6D-482F-8373-AE112465D97A}"/>
    <cellStyle name="Accent5 24" xfId="242" xr:uid="{6F208581-2195-4C06-B2F2-EF8F315637AD}"/>
    <cellStyle name="Accent5 25" xfId="250" xr:uid="{0B7FA831-40A2-42C8-B1F3-E0D9CC2A0A8E}"/>
    <cellStyle name="Accent5 26" xfId="241" xr:uid="{021D51A8-5DB6-46BC-A2C7-DC024D0CC1A5}"/>
    <cellStyle name="Accent5 27" xfId="251" xr:uid="{88BE394C-1DDF-42E8-97F9-77CE70A6BF47}"/>
    <cellStyle name="Accent5 28" xfId="240" xr:uid="{3FB0646F-0588-45EA-B6F7-83CF36376E46}"/>
    <cellStyle name="Accent5 29" xfId="252" xr:uid="{78DD8130-0ED9-44C9-A339-4277564E364F}"/>
    <cellStyle name="Accent5 3" xfId="54" xr:uid="{026D1144-AB53-4844-97A6-349C8E607921}"/>
    <cellStyle name="Accent5 30" xfId="239" xr:uid="{B4657DAF-B2A5-478A-9916-457A54A5C57E}"/>
    <cellStyle name="Accent5 31" xfId="284" xr:uid="{CE83BD40-E38A-485C-88D3-9CC6A0563728}"/>
    <cellStyle name="Accent5 32" xfId="292" xr:uid="{EC5631D4-4BB8-4F79-AE82-A742576E8BD8}"/>
    <cellStyle name="Accent5 33" xfId="283" xr:uid="{BE5BCD32-E7BC-42DB-B28D-2B00A0B3AADA}"/>
    <cellStyle name="Accent5 34" xfId="293" xr:uid="{0FD03EC8-181D-4369-BB87-A763EE5139F2}"/>
    <cellStyle name="Accent5 35" xfId="282" xr:uid="{07A200FD-EA73-4E22-903E-980B551DA0B0}"/>
    <cellStyle name="Accent5 36" xfId="294" xr:uid="{1A59C985-F0D4-4CA7-B59F-02B6C0C68390}"/>
    <cellStyle name="Accent5 37" xfId="280" xr:uid="{8D98AF0E-27FF-4052-9C71-3916890545BE}"/>
    <cellStyle name="Accent5 38" xfId="339" xr:uid="{16A1B26C-BC33-4190-91F2-3E6C32AFFFDB}"/>
    <cellStyle name="Accent5 4" xfId="55" xr:uid="{B2A4B0F2-1842-4A89-BAAF-067D5A9DEAD4}"/>
    <cellStyle name="Accent5 5" xfId="56" xr:uid="{73C5554A-AA17-42A8-8EEB-05165DFD0FBD}"/>
    <cellStyle name="Accent5 6" xfId="57" xr:uid="{7706B219-78D5-4E41-9B48-0C2675516B53}"/>
    <cellStyle name="Accent5 7" xfId="58" xr:uid="{5224BE5C-2A12-4B69-86F9-8ED59BD4144C}"/>
    <cellStyle name="Accent5 8" xfId="137" xr:uid="{9217EC6D-AB5A-4A9A-925F-1199119EDB8A}"/>
    <cellStyle name="Accent5 9" xfId="141" xr:uid="{290D8835-3D3B-479B-9BB2-93B5D3E0EF25}"/>
    <cellStyle name="Accent6 - 20%" xfId="59" xr:uid="{CC6317D7-FB27-42C2-BE6C-D736CFE9D90E}"/>
    <cellStyle name="Accent6 - 40%" xfId="60" xr:uid="{75C90448-9EBD-4153-9927-9FFB4E97139F}"/>
    <cellStyle name="Accent6 - 60%" xfId="61" xr:uid="{42418EC2-68FC-48FB-B05E-30EA424F126B}"/>
    <cellStyle name="Accent6 10" xfId="138" xr:uid="{43231928-8E1D-434A-91AC-2C5D089BEE69}"/>
    <cellStyle name="Accent6 11" xfId="166" xr:uid="{AF5F00EC-2A92-458E-A55D-D6E402D35C91}"/>
    <cellStyle name="Accent6 12" xfId="176" xr:uid="{EC429267-DB5F-480A-8A51-9F75C48D87A5}"/>
    <cellStyle name="Accent6 13" xfId="165" xr:uid="{4209EAE1-AC7D-44FE-930A-0BF1B0C08E2A}"/>
    <cellStyle name="Accent6 14" xfId="175" xr:uid="{DB011CFB-3223-4D43-BE34-9DD6EDA737D8}"/>
    <cellStyle name="Accent6 15" xfId="167" xr:uid="{8A145769-EDFF-4F3D-BA80-1979CD2F8EE7}"/>
    <cellStyle name="Accent6 16" xfId="174" xr:uid="{F816980E-D0C5-477C-83C4-122EDD8CD0C7}"/>
    <cellStyle name="Accent6 17" xfId="168" xr:uid="{DBC1E627-12A8-49C6-9D00-12D809150AB2}"/>
    <cellStyle name="Accent6 18" xfId="173" xr:uid="{9F198D0A-9286-4487-A393-CA548B4CC02F}"/>
    <cellStyle name="Accent6 19" xfId="169" xr:uid="{B0BCA9C7-6199-470E-8F4D-A4D3469D3756}"/>
    <cellStyle name="Accent6 2" xfId="62" xr:uid="{BE62612A-05EC-4D3A-8EDB-6423953AD92B}"/>
    <cellStyle name="Accent6 20" xfId="177" xr:uid="{58452C3C-F9BE-4EC3-8A08-86EB496E975D}"/>
    <cellStyle name="Accent6 21" xfId="170" xr:uid="{C6374CB1-E364-4D8F-8B74-C9EE0945B9F3}"/>
    <cellStyle name="Accent6 22" xfId="172" xr:uid="{A2B23767-4821-4D5A-95EA-90447882D8DE}"/>
    <cellStyle name="Accent6 23" xfId="171" xr:uid="{EBC07FE1-9902-486F-BA6D-23B19E7674A8}"/>
    <cellStyle name="Accent6 24" xfId="243" xr:uid="{B8C4ECE7-5BE6-46A1-8A79-BDFC258EB347}"/>
    <cellStyle name="Accent6 25" xfId="249" xr:uid="{FB40E0A2-1432-4D12-8D17-C7F4941BEB89}"/>
    <cellStyle name="Accent6 26" xfId="244" xr:uid="{EE871515-DE6E-4CFE-B909-6B1BFDBE3CA5}"/>
    <cellStyle name="Accent6 27" xfId="248" xr:uid="{F988E97C-9596-4379-879F-82A7E8C39E4F}"/>
    <cellStyle name="Accent6 28" xfId="245" xr:uid="{A0169414-ACAE-44B3-8133-7057F85E4B18}"/>
    <cellStyle name="Accent6 29" xfId="247" xr:uid="{32B207AD-7AE5-4428-B5E5-1B6F7A681C6A}"/>
    <cellStyle name="Accent6 3" xfId="63" xr:uid="{CB1D3745-2472-4B7C-B8ED-0DE7B3A3A58E}"/>
    <cellStyle name="Accent6 30" xfId="246" xr:uid="{D45C7A30-B459-4361-B581-EB6539D13A82}"/>
    <cellStyle name="Accent6 31" xfId="286" xr:uid="{7027F8CB-12AB-414F-B20D-8874D9EF020C}"/>
    <cellStyle name="Accent6 32" xfId="291" xr:uid="{EC5331F2-A974-4645-A24F-7D3AF8AF909B}"/>
    <cellStyle name="Accent6 33" xfId="285" xr:uid="{06F79A10-D72F-4B50-94A5-8C625FE5A782}"/>
    <cellStyle name="Accent6 34" xfId="290" xr:uid="{85E48E0F-0302-42E0-AAD8-B371B08F7B14}"/>
    <cellStyle name="Accent6 35" xfId="287" xr:uid="{D335254E-6886-43C2-A72F-9F37F0C55505}"/>
    <cellStyle name="Accent6 36" xfId="289" xr:uid="{4DFE0E84-65DF-4653-9D0F-607D0207BEFE}"/>
    <cellStyle name="Accent6 37" xfId="288" xr:uid="{7C437081-36A4-4F11-9DC8-39F897F69048}"/>
    <cellStyle name="Accent6 38" xfId="340" xr:uid="{1094E4B7-1666-4AE9-831D-21C923932097}"/>
    <cellStyle name="Accent6 4" xfId="64" xr:uid="{86BE1197-FE09-4BE0-B6C5-472729BE26BE}"/>
    <cellStyle name="Accent6 5" xfId="65" xr:uid="{B1038F9F-8B45-4BCF-B96A-34F11B88C968}"/>
    <cellStyle name="Accent6 6" xfId="66" xr:uid="{55E79662-F444-440F-9F12-09160DC79399}"/>
    <cellStyle name="Accent6 7" xfId="67" xr:uid="{B23C3B8E-F008-4892-AEC7-70F9CCE5B96D}"/>
    <cellStyle name="Accent6 8" xfId="139" xr:uid="{7E80D176-309B-4A77-930B-EA8B60EE88E0}"/>
    <cellStyle name="Accent6 9" xfId="140" xr:uid="{CB74AA09-0D15-404E-835E-2F62E8B0E53E}"/>
    <cellStyle name="Bad 2" xfId="68" xr:uid="{EF70B7DB-9023-45E1-A0F2-8A206FB32629}"/>
    <cellStyle name="Bad 3" xfId="341" xr:uid="{7D6C4EF3-8B90-4F66-B87E-AEDB52CFDCFD}"/>
    <cellStyle name="Calculation 2" xfId="69" xr:uid="{6ACF4597-78A6-4380-A04B-96897AD17688}"/>
    <cellStyle name="Calculation 3" xfId="342" xr:uid="{2C0753C9-FD87-4BE2-80CA-E6697DD68F2D}"/>
    <cellStyle name="Check Cell 2" xfId="70" xr:uid="{256EB6F9-550C-4D6D-91D2-3C61CCD1E632}"/>
    <cellStyle name="Check Cell 3" xfId="343" xr:uid="{EC85191A-4B4D-4F55-AAB5-0D37322F939A}"/>
    <cellStyle name="Comma" xfId="1" builtinId="3"/>
    <cellStyle name="Comma 2" xfId="6" xr:uid="{4F90EDDE-B5A6-4294-B7D4-79BB790FCBE8}"/>
    <cellStyle name="Comma 2 2" xfId="365" xr:uid="{9E429435-7955-4840-AAB7-F36CFC6763A9}"/>
    <cellStyle name="Comma 2 3" xfId="366" xr:uid="{7D9208F4-BC1E-4235-A459-B64794AFFA27}"/>
    <cellStyle name="Comma 2 4" xfId="360" xr:uid="{9D5BBC9E-8BB2-4328-8B45-1230252B5897}"/>
    <cellStyle name="Comma 3" xfId="229" xr:uid="{69FCCDF6-3096-4A39-B384-AA492F60B987}"/>
    <cellStyle name="Comma 4" xfId="12" xr:uid="{6502B67C-C5E7-4D98-87A9-5080699B3930}"/>
    <cellStyle name="Currency 2" xfId="11" xr:uid="{79110D2D-64EE-42EC-98A2-1C1B52416239}"/>
    <cellStyle name="Currency 2 2" xfId="367" xr:uid="{C7E60265-5C36-495B-B936-C4B512AD888A}"/>
    <cellStyle name="Currency 2 3" xfId="344" xr:uid="{1AAE878B-4999-452A-8F09-C5F1F59156DF}"/>
    <cellStyle name="Currency 3" xfId="362" xr:uid="{7DB032E9-88CC-4B21-930D-401492270F12}"/>
    <cellStyle name="Currency 4" xfId="4" xr:uid="{C739E27A-07A5-4886-981C-8A88A85DEC37}"/>
    <cellStyle name="Currency 5" xfId="315" xr:uid="{C5CEF41E-C6D3-4A61-913C-EE044B0525BE}"/>
    <cellStyle name="Emphasis 1" xfId="71" xr:uid="{B4F6A3DC-0D86-49C1-B47F-8AE741318716}"/>
    <cellStyle name="Emphasis 2" xfId="72" xr:uid="{D4A3F020-8B4A-4F0E-A351-0CE7D52135F9}"/>
    <cellStyle name="Emphasis 3" xfId="73" xr:uid="{11C7ABDD-C942-4CAA-9E0C-6FE99D174B7F}"/>
    <cellStyle name="Explanatory Text 2" xfId="345" xr:uid="{D8313C2A-C81B-405C-BD2D-1017FC37AE09}"/>
    <cellStyle name="Good 2" xfId="74" xr:uid="{0DD28D82-4DD6-4E84-96A1-7A9D9A6FED71}"/>
    <cellStyle name="Good 3" xfId="346" xr:uid="{2FD2B1DC-DA31-4E28-B99F-5466956968EC}"/>
    <cellStyle name="Heading 1 2" xfId="75" xr:uid="{2191170C-BAFF-4E58-875C-E58269DE74DA}"/>
    <cellStyle name="Heading 1 3" xfId="347" xr:uid="{78E34E61-1F01-4A66-8D6B-629F217894FE}"/>
    <cellStyle name="Heading 2 2" xfId="76" xr:uid="{6ABEA039-6807-4BFD-81FA-3B6995589AFB}"/>
    <cellStyle name="Heading 2 3" xfId="348" xr:uid="{BEAB47F9-33FB-4CC0-A60C-62C9C64739A7}"/>
    <cellStyle name="Heading 3 2" xfId="77" xr:uid="{F3F67F37-C97D-4000-A4FF-3B49BB0CCE98}"/>
    <cellStyle name="Heading 3 3" xfId="349" xr:uid="{203A1C18-0925-4112-976A-846018797DA7}"/>
    <cellStyle name="Heading 4 2" xfId="78" xr:uid="{99E5E624-FA13-450E-A2DF-835C8CD1BE6C}"/>
    <cellStyle name="Input 2" xfId="79" xr:uid="{07F18894-9FDE-4767-9566-ED67D56F1BE9}"/>
    <cellStyle name="Input 3" xfId="350" xr:uid="{F5B5F6CE-8ED8-4947-9CC6-B73DA0C19377}"/>
    <cellStyle name="Linked Cell 2" xfId="80" xr:uid="{1A1EEA3F-35A8-4C65-B6D3-F3FFC103DECB}"/>
    <cellStyle name="Linked Cell 3" xfId="351" xr:uid="{C08834A2-8E2F-418C-98F8-07094C1CAE29}"/>
    <cellStyle name="Neutral 2" xfId="81" xr:uid="{6CB2467B-25DA-4910-92C0-E49916287D10}"/>
    <cellStyle name="Neutral 3" xfId="352" xr:uid="{918732D1-17BD-45D1-9379-1622319A94F4}"/>
    <cellStyle name="Normal" xfId="0" builtinId="0"/>
    <cellStyle name="Normal 2" xfId="2" xr:uid="{00000000-0005-0000-0000-000002000000}"/>
    <cellStyle name="Normal 2 2" xfId="9" xr:uid="{ED03059F-169E-40DD-8658-C17614B153ED}"/>
    <cellStyle name="Normal 2 2 2" xfId="363" xr:uid="{5994163D-FB62-46CF-B2A0-742ECF08398E}"/>
    <cellStyle name="Normal 2 2 3" xfId="222" xr:uid="{107C6DEC-1909-4124-8370-1E96913E798E}"/>
    <cellStyle name="Normal 2 3" xfId="353" xr:uid="{FF5BCDE3-EAC8-4897-8F9A-A7ABB70A8853}"/>
    <cellStyle name="Normal 2 4" xfId="82" xr:uid="{69CD14F4-5D7B-4E07-88F9-8CF2994F2AA2}"/>
    <cellStyle name="Normal 3" xfId="3" xr:uid="{00000000-0005-0000-0000-000003000000}"/>
    <cellStyle name="Normal 3 2" xfId="364" xr:uid="{44DA4041-4DF5-4442-BD8A-5B9D3344E9E6}"/>
    <cellStyle name="Normal 3 3" xfId="368" xr:uid="{346B15A6-BE1C-40F1-983A-A441FD62D43B}"/>
    <cellStyle name="Normal 3 4" xfId="359" xr:uid="{11BD29A1-D66D-4057-A94B-1ED1DBA3B3F8}"/>
    <cellStyle name="Normal 3 5" xfId="129" xr:uid="{BC79C4E3-0C91-4DFC-91DD-DD37C35FD283}"/>
    <cellStyle name="Normal 4" xfId="8" xr:uid="{56271F0A-468C-4FB0-9197-3A9F6D57AD16}"/>
    <cellStyle name="Normal 4 2" xfId="228" xr:uid="{256CD6C9-CC1B-44CE-B423-F5AD38C0BE0B}"/>
    <cellStyle name="Normal 4 3" xfId="148" xr:uid="{09F146D1-9ACF-4880-863B-3E6EF02FAD87}"/>
    <cellStyle name="Normal 4 4" xfId="361" xr:uid="{44A64238-6072-49BD-83F3-27967C98011D}"/>
    <cellStyle name="Normal 4 5" xfId="13" xr:uid="{6ED51AE7-AA65-42CC-8C0F-D950B8DBEBFB}"/>
    <cellStyle name="Normal 5" xfId="5" xr:uid="{C4DE4B49-939E-4167-AAF4-50CB11CBAD8D}"/>
    <cellStyle name="Normal 6" xfId="10" xr:uid="{2D0666BD-1B65-448D-BDF2-ED03AE24EDB2}"/>
    <cellStyle name="Normal 6 2" xfId="272" xr:uid="{CF608527-17A8-408B-9241-1A062089E458}"/>
    <cellStyle name="Normal 7" xfId="316" xr:uid="{4DEB4EDF-1AA7-4B99-BD4F-0D9C2A4DEE67}"/>
    <cellStyle name="Normal 8" xfId="370" xr:uid="{200814C9-BE1E-4557-B479-4BFD7B8B3818}"/>
    <cellStyle name="Note 2" xfId="83" xr:uid="{96EA1029-0A5D-4B53-BDA9-7F8005F22BD7}"/>
    <cellStyle name="Note 3" xfId="354" xr:uid="{B9F804B7-A78B-4EEA-8EDE-202FFC0E5EDB}"/>
    <cellStyle name="Output 2" xfId="84" xr:uid="{F237916B-8E0A-47E8-9239-32B4F820C704}"/>
    <cellStyle name="Output 3" xfId="355" xr:uid="{E6BD8881-B5FB-4857-8FBB-228834A908D9}"/>
    <cellStyle name="Percent 2" xfId="7" xr:uid="{A25CED07-5F7C-4331-8C56-0BE0A265A4F8}"/>
    <cellStyle name="Percent 3" xfId="369" xr:uid="{D22D1DC7-4671-469B-87A9-84671A14CDB6}"/>
    <cellStyle name="SAPBEXaggData" xfId="85" xr:uid="{68E9619D-B97F-4B82-9D9B-80CB1BA43D9A}"/>
    <cellStyle name="SAPBEXaggDataEmph" xfId="86" xr:uid="{64232E33-3D03-4A48-86ED-9720D3BCFF68}"/>
    <cellStyle name="SAPBEXaggItem" xfId="87" xr:uid="{B9DD5B9E-8AE6-4884-972C-B007E0F993F2}"/>
    <cellStyle name="SAPBEXaggItemX" xfId="88" xr:uid="{207EC2B4-448F-42F0-8CA4-6FE981E57958}"/>
    <cellStyle name="SAPBEXchaText" xfId="89" xr:uid="{CE475CC6-2367-4D87-9FDC-761793FF0D96}"/>
    <cellStyle name="SAPBEXexcBad7" xfId="90" xr:uid="{E7D10B7A-300D-453A-B739-D2033FF0170C}"/>
    <cellStyle name="SAPBEXexcBad8" xfId="91" xr:uid="{9F59CA7B-A0DC-4BDB-901C-8E6BDBDF2E2D}"/>
    <cellStyle name="SAPBEXexcBad9" xfId="92" xr:uid="{39CD8CF1-186A-498E-BFFE-3ADE813B2E7A}"/>
    <cellStyle name="SAPBEXexcCritical4" xfId="93" xr:uid="{B2DCAA4A-33B9-4015-87AC-F1F5B91D7379}"/>
    <cellStyle name="SAPBEXexcCritical5" xfId="94" xr:uid="{3065C9D9-9EF4-4009-B015-0FAC90B8E0D2}"/>
    <cellStyle name="SAPBEXexcCritical6" xfId="95" xr:uid="{B705D43F-386E-4BBD-A7B8-B37E51F833F2}"/>
    <cellStyle name="SAPBEXexcGood1" xfId="96" xr:uid="{295E5499-E011-4C07-B40D-9F27B20243A8}"/>
    <cellStyle name="SAPBEXexcGood2" xfId="97" xr:uid="{202EA639-69FD-4D8E-89CB-E57A185A902A}"/>
    <cellStyle name="SAPBEXexcGood3" xfId="98" xr:uid="{B272C06D-B0BF-4C17-AB04-A90189181CAE}"/>
    <cellStyle name="SAPBEXfilterDrill" xfId="99" xr:uid="{4F53A74B-17B2-4733-9603-7948898B7BB1}"/>
    <cellStyle name="SAPBEXfilterItem" xfId="100" xr:uid="{7E5A2806-3724-4FDE-91B3-E204950B33CD}"/>
    <cellStyle name="SAPBEXfilterText" xfId="101" xr:uid="{A0954D3D-B735-4B21-A95B-24F4CD61940A}"/>
    <cellStyle name="SAPBEXformats" xfId="102" xr:uid="{F9AE77EE-2870-4261-A7F7-C475B36ACEAB}"/>
    <cellStyle name="SAPBEXheaderItem" xfId="103" xr:uid="{15BF2CC2-340A-4D85-B5B0-B7BC99C83139}"/>
    <cellStyle name="SAPBEXheaderText" xfId="104" xr:uid="{EC6DAC0A-9EEB-4F16-ACB8-B5F80CE7E15F}"/>
    <cellStyle name="SAPBEXHLevel0" xfId="105" xr:uid="{5A540C4C-23A2-423B-984D-98A36252E966}"/>
    <cellStyle name="SAPBEXHLevel0X" xfId="106" xr:uid="{803C4719-B465-4AFB-B567-77BB6D9F355F}"/>
    <cellStyle name="SAPBEXHLevel1" xfId="107" xr:uid="{7794B5C3-B661-4D9B-AF74-A0F7FE4F795B}"/>
    <cellStyle name="SAPBEXHLevel1X" xfId="108" xr:uid="{7AFAFAF7-2F4F-4BE6-B02A-4EE123E9AEA9}"/>
    <cellStyle name="SAPBEXHLevel2" xfId="109" xr:uid="{010F2597-7D52-4F08-9AFD-FABBFA4C18A1}"/>
    <cellStyle name="SAPBEXHLevel2X" xfId="110" xr:uid="{7FDA878F-1EFF-481A-8A52-1F0A8916D384}"/>
    <cellStyle name="SAPBEXHLevel3" xfId="111" xr:uid="{B6534D28-03DC-41CD-A7B6-86B5C953FB84}"/>
    <cellStyle name="SAPBEXHLevel3X" xfId="112" xr:uid="{9E021F81-7793-4CA2-8191-03B9C18D5E76}"/>
    <cellStyle name="SAPBEXinputData" xfId="113" xr:uid="{F860FF9E-FB5E-4C6D-843B-389A1D64B138}"/>
    <cellStyle name="SAPBEXItemHeader" xfId="114" xr:uid="{7867B3BA-0F18-4FEA-8FDB-8CFC323F42CB}"/>
    <cellStyle name="SAPBEXresData" xfId="115" xr:uid="{5F93C177-9872-4548-8287-EE2BE6E5E4E5}"/>
    <cellStyle name="SAPBEXresDataEmph" xfId="116" xr:uid="{719713A3-6577-40C2-B555-00F3EC8EB2BC}"/>
    <cellStyle name="SAPBEXresItem" xfId="117" xr:uid="{FB70181B-3D6E-45E7-9A20-1465344E7ECA}"/>
    <cellStyle name="SAPBEXresItemX" xfId="118" xr:uid="{25434A35-E442-459D-80E5-F509DA8851C2}"/>
    <cellStyle name="SAPBEXstdData" xfId="119" xr:uid="{E979798C-6BB0-4FF3-A592-10CCBAD06920}"/>
    <cellStyle name="SAPBEXstdDataEmph" xfId="120" xr:uid="{76CBDB3D-E695-461C-81DF-FDD10ADFDF51}"/>
    <cellStyle name="SAPBEXstdItem" xfId="121" xr:uid="{FFF1B228-0C89-4376-8859-80C27A97919D}"/>
    <cellStyle name="SAPBEXstdItemX" xfId="122" xr:uid="{3DD2E13D-0F21-46FE-BE03-40939886B709}"/>
    <cellStyle name="SAPBEXtitle" xfId="123" xr:uid="{42FFC391-B09E-45FB-8CFD-DC1B80B00DD6}"/>
    <cellStyle name="SAPBEXunassignedItem" xfId="124" xr:uid="{784027FE-6005-49C1-BD44-DEEE7CF8F31D}"/>
    <cellStyle name="SAPBEXundefined" xfId="125" xr:uid="{06A21FE8-C579-49CE-ACCC-A49650ACCE1A}"/>
    <cellStyle name="Sheet Title" xfId="126" xr:uid="{121C3CF5-9C88-4D2C-88E1-8EE81D168952}"/>
    <cellStyle name="Title 2" xfId="356" xr:uid="{14EEC4BD-D0E7-454E-85E8-2F448F92E729}"/>
    <cellStyle name="Total 2" xfId="127" xr:uid="{845D0711-14D9-4B56-B0FF-C606509881C8}"/>
    <cellStyle name="Total 3" xfId="357" xr:uid="{E009D856-D6E5-4FDE-985A-7776D34B5FFD}"/>
    <cellStyle name="Warning Text 2" xfId="128" xr:uid="{7480EA88-C9BC-4A35-BE13-3D527AD0BCF9}"/>
    <cellStyle name="Warning Text 3" xfId="358" xr:uid="{DD936CFC-3050-4488-B214-085F3B3C25A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2"/>
  <sheetViews>
    <sheetView zoomScale="70" zoomScaleNormal="70" workbookViewId="0">
      <pane xSplit="1" ySplit="6" topLeftCell="B33" activePane="bottomRight" state="frozen"/>
      <selection pane="topRight" activeCell="B1" sqref="B1"/>
      <selection pane="bottomLeft" activeCell="A7" sqref="A7"/>
      <selection pane="bottomRight" activeCell="I40" sqref="I40"/>
    </sheetView>
  </sheetViews>
  <sheetFormatPr defaultRowHeight="10" x14ac:dyDescent="0.2"/>
  <cols>
    <col min="1" max="1" width="32" style="6" customWidth="1"/>
    <col min="2" max="2" width="10.5" style="6" customWidth="1"/>
    <col min="3" max="3" width="9.296875" style="6" customWidth="1"/>
    <col min="4" max="4" width="9.69921875" style="6" customWidth="1"/>
    <col min="5" max="5" width="12.5" style="6" customWidth="1"/>
    <col min="6" max="12" width="9" style="6" customWidth="1"/>
    <col min="13" max="13" width="8.796875" style="6" customWidth="1"/>
    <col min="14" max="16" width="9" style="6" customWidth="1"/>
    <col min="17" max="17" width="8" style="6" customWidth="1"/>
    <col min="18" max="18" width="8.796875" style="6" customWidth="1"/>
    <col min="19" max="21" width="9" style="6" customWidth="1"/>
    <col min="22" max="22" width="10" style="6" bestFit="1" customWidth="1"/>
    <col min="23" max="23" width="9.09765625" style="6" bestFit="1" customWidth="1"/>
    <col min="24" max="24" width="9.69921875" style="6" bestFit="1" customWidth="1"/>
    <col min="25" max="25" width="10" style="6" bestFit="1" customWidth="1"/>
    <col min="26" max="26" width="9.09765625" style="6" bestFit="1" customWidth="1"/>
    <col min="27" max="27" width="8" style="6" bestFit="1" customWidth="1"/>
    <col min="28" max="28" width="8.796875" style="6" bestFit="1" customWidth="1"/>
    <col min="29" max="33" width="9" style="6" bestFit="1" customWidth="1"/>
    <col min="34" max="34" width="9.69921875" style="6" bestFit="1" customWidth="1"/>
    <col min="35" max="36" width="9" style="6" bestFit="1" customWidth="1"/>
    <col min="37" max="197" width="9.296875" style="6"/>
    <col min="198" max="198" width="32" style="6" customWidth="1"/>
    <col min="199" max="199" width="11.5" style="6" bestFit="1" customWidth="1"/>
    <col min="200" max="201" width="10.5" style="6" bestFit="1" customWidth="1"/>
    <col min="202" max="202" width="12.6992187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9921875" style="6" bestFit="1" customWidth="1"/>
    <col min="227" max="227" width="12.69921875" style="6" bestFit="1" customWidth="1"/>
    <col min="228" max="228" width="0" style="6" hidden="1" customWidth="1"/>
    <col min="229" max="229" width="11.5" style="6" bestFit="1" customWidth="1"/>
    <col min="230" max="231" width="10.5" style="6" bestFit="1" customWidth="1"/>
    <col min="232" max="232" width="12.5" style="6" bestFit="1" customWidth="1"/>
    <col min="233" max="233" width="35.69921875" style="6" bestFit="1" customWidth="1"/>
    <col min="234" max="234" width="11.5" style="6" bestFit="1" customWidth="1"/>
    <col min="235" max="236" width="10.5" style="6" bestFit="1" customWidth="1"/>
    <col min="237" max="237" width="12.69921875" style="6" bestFit="1" customWidth="1"/>
    <col min="238" max="238" width="12.5" style="6" bestFit="1" customWidth="1"/>
    <col min="239" max="239" width="11.5" style="6" bestFit="1" customWidth="1"/>
    <col min="240" max="240" width="10.5" style="6" bestFit="1" customWidth="1"/>
    <col min="241" max="241" width="12.69921875" style="6" bestFit="1" customWidth="1"/>
    <col min="242" max="242" width="12.5" style="6" bestFit="1" customWidth="1"/>
    <col min="243" max="244" width="9.5" style="6" bestFit="1" customWidth="1"/>
    <col min="245" max="245" width="12.69921875" style="6" bestFit="1" customWidth="1"/>
    <col min="246" max="246" width="10.5" style="6" bestFit="1" customWidth="1"/>
    <col min="247" max="248" width="9.5" style="6" bestFit="1" customWidth="1"/>
    <col min="249" max="249" width="12.69921875" style="6" bestFit="1" customWidth="1"/>
    <col min="250" max="250" width="11.5" style="6" bestFit="1" customWidth="1"/>
    <col min="251" max="252" width="10.5" style="6" bestFit="1" customWidth="1"/>
    <col min="253" max="253" width="12.69921875" style="6" bestFit="1" customWidth="1"/>
    <col min="254" max="254" width="10.5" style="6" bestFit="1" customWidth="1"/>
    <col min="255" max="255" width="9.5" style="6" bestFit="1" customWidth="1"/>
    <col min="256" max="256" width="9.69921875" style="6" bestFit="1" customWidth="1"/>
    <col min="257" max="257" width="12.69921875" style="6" bestFit="1" customWidth="1"/>
    <col min="258" max="258" width="11.5" style="6" bestFit="1" customWidth="1"/>
    <col min="259" max="260" width="10.5" style="6" bestFit="1" customWidth="1"/>
    <col min="261" max="261" width="12.5" style="6" bestFit="1" customWidth="1"/>
    <col min="262" max="262" width="12.69921875" style="6" customWidth="1"/>
    <col min="263" max="264" width="9.296875" style="6"/>
    <col min="265" max="265" width="9.296875" style="6" customWidth="1"/>
    <col min="266" max="453" width="9.296875" style="6"/>
    <col min="454" max="454" width="32" style="6" customWidth="1"/>
    <col min="455" max="455" width="11.5" style="6" bestFit="1" customWidth="1"/>
    <col min="456" max="457" width="10.5" style="6" bestFit="1" customWidth="1"/>
    <col min="458" max="458" width="12.6992187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9921875" style="6" bestFit="1" customWidth="1"/>
    <col min="483" max="483" width="12.69921875" style="6" bestFit="1" customWidth="1"/>
    <col min="484" max="484" width="0" style="6" hidden="1" customWidth="1"/>
    <col min="485" max="485" width="11.5" style="6" bestFit="1" customWidth="1"/>
    <col min="486" max="487" width="10.5" style="6" bestFit="1" customWidth="1"/>
    <col min="488" max="488" width="12.5" style="6" bestFit="1" customWidth="1"/>
    <col min="489" max="489" width="35.69921875" style="6" bestFit="1" customWidth="1"/>
    <col min="490" max="490" width="11.5" style="6" bestFit="1" customWidth="1"/>
    <col min="491" max="492" width="10.5" style="6" bestFit="1" customWidth="1"/>
    <col min="493" max="493" width="12.69921875" style="6" bestFit="1" customWidth="1"/>
    <col min="494" max="494" width="12.5" style="6" bestFit="1" customWidth="1"/>
    <col min="495" max="495" width="11.5" style="6" bestFit="1" customWidth="1"/>
    <col min="496" max="496" width="10.5" style="6" bestFit="1" customWidth="1"/>
    <col min="497" max="497" width="12.69921875" style="6" bestFit="1" customWidth="1"/>
    <col min="498" max="498" width="12.5" style="6" bestFit="1" customWidth="1"/>
    <col min="499" max="500" width="9.5" style="6" bestFit="1" customWidth="1"/>
    <col min="501" max="501" width="12.69921875" style="6" bestFit="1" customWidth="1"/>
    <col min="502" max="502" width="10.5" style="6" bestFit="1" customWidth="1"/>
    <col min="503" max="504" width="9.5" style="6" bestFit="1" customWidth="1"/>
    <col min="505" max="505" width="12.69921875" style="6" bestFit="1" customWidth="1"/>
    <col min="506" max="506" width="11.5" style="6" bestFit="1" customWidth="1"/>
    <col min="507" max="508" width="10.5" style="6" bestFit="1" customWidth="1"/>
    <col min="509" max="509" width="12.69921875" style="6" bestFit="1" customWidth="1"/>
    <col min="510" max="510" width="10.5" style="6" bestFit="1" customWidth="1"/>
    <col min="511" max="511" width="9.5" style="6" bestFit="1" customWidth="1"/>
    <col min="512" max="512" width="9.69921875" style="6" bestFit="1" customWidth="1"/>
    <col min="513" max="513" width="12.69921875" style="6" bestFit="1" customWidth="1"/>
    <col min="514" max="514" width="11.5" style="6" bestFit="1" customWidth="1"/>
    <col min="515" max="516" width="10.5" style="6" bestFit="1" customWidth="1"/>
    <col min="517" max="517" width="12.5" style="6" bestFit="1" customWidth="1"/>
    <col min="518" max="518" width="12.69921875" style="6" customWidth="1"/>
    <col min="519" max="520" width="9.296875" style="6"/>
    <col min="521" max="521" width="9.296875" style="6" customWidth="1"/>
    <col min="522" max="709" width="9.296875" style="6"/>
    <col min="710" max="710" width="32" style="6" customWidth="1"/>
    <col min="711" max="711" width="11.5" style="6" bestFit="1" customWidth="1"/>
    <col min="712" max="713" width="10.5" style="6" bestFit="1" customWidth="1"/>
    <col min="714" max="714" width="12.6992187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9921875" style="6" bestFit="1" customWidth="1"/>
    <col min="739" max="739" width="12.69921875" style="6" bestFit="1" customWidth="1"/>
    <col min="740" max="740" width="0" style="6" hidden="1" customWidth="1"/>
    <col min="741" max="741" width="11.5" style="6" bestFit="1" customWidth="1"/>
    <col min="742" max="743" width="10.5" style="6" bestFit="1" customWidth="1"/>
    <col min="744" max="744" width="12.5" style="6" bestFit="1" customWidth="1"/>
    <col min="745" max="745" width="35.69921875" style="6" bestFit="1" customWidth="1"/>
    <col min="746" max="746" width="11.5" style="6" bestFit="1" customWidth="1"/>
    <col min="747" max="748" width="10.5" style="6" bestFit="1" customWidth="1"/>
    <col min="749" max="749" width="12.69921875" style="6" bestFit="1" customWidth="1"/>
    <col min="750" max="750" width="12.5" style="6" bestFit="1" customWidth="1"/>
    <col min="751" max="751" width="11.5" style="6" bestFit="1" customWidth="1"/>
    <col min="752" max="752" width="10.5" style="6" bestFit="1" customWidth="1"/>
    <col min="753" max="753" width="12.69921875" style="6" bestFit="1" customWidth="1"/>
    <col min="754" max="754" width="12.5" style="6" bestFit="1" customWidth="1"/>
    <col min="755" max="756" width="9.5" style="6" bestFit="1" customWidth="1"/>
    <col min="757" max="757" width="12.69921875" style="6" bestFit="1" customWidth="1"/>
    <col min="758" max="758" width="10.5" style="6" bestFit="1" customWidth="1"/>
    <col min="759" max="760" width="9.5" style="6" bestFit="1" customWidth="1"/>
    <col min="761" max="761" width="12.69921875" style="6" bestFit="1" customWidth="1"/>
    <col min="762" max="762" width="11.5" style="6" bestFit="1" customWidth="1"/>
    <col min="763" max="764" width="10.5" style="6" bestFit="1" customWidth="1"/>
    <col min="765" max="765" width="12.69921875" style="6" bestFit="1" customWidth="1"/>
    <col min="766" max="766" width="10.5" style="6" bestFit="1" customWidth="1"/>
    <col min="767" max="767" width="9.5" style="6" bestFit="1" customWidth="1"/>
    <col min="768" max="768" width="9.69921875" style="6" bestFit="1" customWidth="1"/>
    <col min="769" max="769" width="12.69921875" style="6" bestFit="1" customWidth="1"/>
    <col min="770" max="770" width="11.5" style="6" bestFit="1" customWidth="1"/>
    <col min="771" max="772" width="10.5" style="6" bestFit="1" customWidth="1"/>
    <col min="773" max="773" width="12.5" style="6" bestFit="1" customWidth="1"/>
    <col min="774" max="774" width="12.69921875" style="6" customWidth="1"/>
    <col min="775" max="776" width="9.296875" style="6"/>
    <col min="777" max="777" width="9.296875" style="6" customWidth="1"/>
    <col min="778" max="965" width="9.296875" style="6"/>
    <col min="966" max="966" width="32" style="6" customWidth="1"/>
    <col min="967" max="967" width="11.5" style="6" bestFit="1" customWidth="1"/>
    <col min="968" max="969" width="10.5" style="6" bestFit="1" customWidth="1"/>
    <col min="970" max="970" width="12.6992187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9921875" style="6" bestFit="1" customWidth="1"/>
    <col min="995" max="995" width="12.6992187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9921875" style="6" bestFit="1" customWidth="1"/>
    <col min="1002" max="1002" width="11.5" style="6" bestFit="1" customWidth="1"/>
    <col min="1003" max="1004" width="10.5" style="6" bestFit="1" customWidth="1"/>
    <col min="1005" max="1005" width="12.69921875" style="6" bestFit="1" customWidth="1"/>
    <col min="1006" max="1006" width="12.5" style="6" bestFit="1" customWidth="1"/>
    <col min="1007" max="1007" width="11.5" style="6" bestFit="1" customWidth="1"/>
    <col min="1008" max="1008" width="10.5" style="6" bestFit="1" customWidth="1"/>
    <col min="1009" max="1009" width="12.69921875" style="6" bestFit="1" customWidth="1"/>
    <col min="1010" max="1010" width="12.5" style="6" bestFit="1" customWidth="1"/>
    <col min="1011" max="1012" width="9.5" style="6" bestFit="1" customWidth="1"/>
    <col min="1013" max="1013" width="12.69921875" style="6" bestFit="1" customWidth="1"/>
    <col min="1014" max="1014" width="10.5" style="6" bestFit="1" customWidth="1"/>
    <col min="1015" max="1016" width="9.5" style="6" bestFit="1" customWidth="1"/>
    <col min="1017" max="1017" width="12.69921875" style="6" bestFit="1" customWidth="1"/>
    <col min="1018" max="1018" width="11.5" style="6" bestFit="1" customWidth="1"/>
    <col min="1019" max="1020" width="10.5" style="6" bestFit="1" customWidth="1"/>
    <col min="1021" max="1021" width="12.69921875" style="6" bestFit="1" customWidth="1"/>
    <col min="1022" max="1022" width="10.5" style="6" bestFit="1" customWidth="1"/>
    <col min="1023" max="1023" width="9.5" style="6" bestFit="1" customWidth="1"/>
    <col min="1024" max="1024" width="9.69921875" style="6" bestFit="1" customWidth="1"/>
    <col min="1025" max="1025" width="12.69921875" style="6" bestFit="1" customWidth="1"/>
    <col min="1026" max="1026" width="11.5" style="6" bestFit="1" customWidth="1"/>
    <col min="1027" max="1028" width="10.5" style="6" bestFit="1" customWidth="1"/>
    <col min="1029" max="1029" width="12.5" style="6" bestFit="1" customWidth="1"/>
    <col min="1030" max="1030" width="12.69921875" style="6" customWidth="1"/>
    <col min="1031" max="1032" width="9.296875" style="6"/>
    <col min="1033" max="1033" width="9.296875" style="6" customWidth="1"/>
    <col min="1034" max="1221" width="9.296875" style="6"/>
    <col min="1222" max="1222" width="32" style="6" customWidth="1"/>
    <col min="1223" max="1223" width="11.5" style="6" bestFit="1" customWidth="1"/>
    <col min="1224" max="1225" width="10.5" style="6" bestFit="1" customWidth="1"/>
    <col min="1226" max="1226" width="12.6992187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9921875" style="6" bestFit="1" customWidth="1"/>
    <col min="1251" max="1251" width="12.6992187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9921875" style="6" bestFit="1" customWidth="1"/>
    <col min="1258" max="1258" width="11.5" style="6" bestFit="1" customWidth="1"/>
    <col min="1259" max="1260" width="10.5" style="6" bestFit="1" customWidth="1"/>
    <col min="1261" max="1261" width="12.69921875" style="6" bestFit="1" customWidth="1"/>
    <col min="1262" max="1262" width="12.5" style="6" bestFit="1" customWidth="1"/>
    <col min="1263" max="1263" width="11.5" style="6" bestFit="1" customWidth="1"/>
    <col min="1264" max="1264" width="10.5" style="6" bestFit="1" customWidth="1"/>
    <col min="1265" max="1265" width="12.69921875" style="6" bestFit="1" customWidth="1"/>
    <col min="1266" max="1266" width="12.5" style="6" bestFit="1" customWidth="1"/>
    <col min="1267" max="1268" width="9.5" style="6" bestFit="1" customWidth="1"/>
    <col min="1269" max="1269" width="12.69921875" style="6" bestFit="1" customWidth="1"/>
    <col min="1270" max="1270" width="10.5" style="6" bestFit="1" customWidth="1"/>
    <col min="1271" max="1272" width="9.5" style="6" bestFit="1" customWidth="1"/>
    <col min="1273" max="1273" width="12.69921875" style="6" bestFit="1" customWidth="1"/>
    <col min="1274" max="1274" width="11.5" style="6" bestFit="1" customWidth="1"/>
    <col min="1275" max="1276" width="10.5" style="6" bestFit="1" customWidth="1"/>
    <col min="1277" max="1277" width="12.69921875" style="6" bestFit="1" customWidth="1"/>
    <col min="1278" max="1278" width="10.5" style="6" bestFit="1" customWidth="1"/>
    <col min="1279" max="1279" width="9.5" style="6" bestFit="1" customWidth="1"/>
    <col min="1280" max="1280" width="9.69921875" style="6" bestFit="1" customWidth="1"/>
    <col min="1281" max="1281" width="12.69921875" style="6" bestFit="1" customWidth="1"/>
    <col min="1282" max="1282" width="11.5" style="6" bestFit="1" customWidth="1"/>
    <col min="1283" max="1284" width="10.5" style="6" bestFit="1" customWidth="1"/>
    <col min="1285" max="1285" width="12.5" style="6" bestFit="1" customWidth="1"/>
    <col min="1286" max="1286" width="12.69921875" style="6" customWidth="1"/>
    <col min="1287" max="1288" width="9.296875" style="6"/>
    <col min="1289" max="1289" width="9.296875" style="6" customWidth="1"/>
    <col min="1290" max="1477" width="9.296875" style="6"/>
    <col min="1478" max="1478" width="32" style="6" customWidth="1"/>
    <col min="1479" max="1479" width="11.5" style="6" bestFit="1" customWidth="1"/>
    <col min="1480" max="1481" width="10.5" style="6" bestFit="1" customWidth="1"/>
    <col min="1482" max="1482" width="12.6992187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9921875" style="6" bestFit="1" customWidth="1"/>
    <col min="1507" max="1507" width="12.6992187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9921875" style="6" bestFit="1" customWidth="1"/>
    <col min="1514" max="1514" width="11.5" style="6" bestFit="1" customWidth="1"/>
    <col min="1515" max="1516" width="10.5" style="6" bestFit="1" customWidth="1"/>
    <col min="1517" max="1517" width="12.69921875" style="6" bestFit="1" customWidth="1"/>
    <col min="1518" max="1518" width="12.5" style="6" bestFit="1" customWidth="1"/>
    <col min="1519" max="1519" width="11.5" style="6" bestFit="1" customWidth="1"/>
    <col min="1520" max="1520" width="10.5" style="6" bestFit="1" customWidth="1"/>
    <col min="1521" max="1521" width="12.69921875" style="6" bestFit="1" customWidth="1"/>
    <col min="1522" max="1522" width="12.5" style="6" bestFit="1" customWidth="1"/>
    <col min="1523" max="1524" width="9.5" style="6" bestFit="1" customWidth="1"/>
    <col min="1525" max="1525" width="12.69921875" style="6" bestFit="1" customWidth="1"/>
    <col min="1526" max="1526" width="10.5" style="6" bestFit="1" customWidth="1"/>
    <col min="1527" max="1528" width="9.5" style="6" bestFit="1" customWidth="1"/>
    <col min="1529" max="1529" width="12.69921875" style="6" bestFit="1" customWidth="1"/>
    <col min="1530" max="1530" width="11.5" style="6" bestFit="1" customWidth="1"/>
    <col min="1531" max="1532" width="10.5" style="6" bestFit="1" customWidth="1"/>
    <col min="1533" max="1533" width="12.69921875" style="6" bestFit="1" customWidth="1"/>
    <col min="1534" max="1534" width="10.5" style="6" bestFit="1" customWidth="1"/>
    <col min="1535" max="1535" width="9.5" style="6" bestFit="1" customWidth="1"/>
    <col min="1536" max="1536" width="9.69921875" style="6" bestFit="1" customWidth="1"/>
    <col min="1537" max="1537" width="12.69921875" style="6" bestFit="1" customWidth="1"/>
    <col min="1538" max="1538" width="11.5" style="6" bestFit="1" customWidth="1"/>
    <col min="1539" max="1540" width="10.5" style="6" bestFit="1" customWidth="1"/>
    <col min="1541" max="1541" width="12.5" style="6" bestFit="1" customWidth="1"/>
    <col min="1542" max="1542" width="12.69921875" style="6" customWidth="1"/>
    <col min="1543" max="1544" width="9.296875" style="6"/>
    <col min="1545" max="1545" width="9.296875" style="6" customWidth="1"/>
    <col min="1546" max="1733" width="9.296875" style="6"/>
    <col min="1734" max="1734" width="32" style="6" customWidth="1"/>
    <col min="1735" max="1735" width="11.5" style="6" bestFit="1" customWidth="1"/>
    <col min="1736" max="1737" width="10.5" style="6" bestFit="1" customWidth="1"/>
    <col min="1738" max="1738" width="12.6992187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9921875" style="6" bestFit="1" customWidth="1"/>
    <col min="1763" max="1763" width="12.6992187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9921875" style="6" bestFit="1" customWidth="1"/>
    <col min="1770" max="1770" width="11.5" style="6" bestFit="1" customWidth="1"/>
    <col min="1771" max="1772" width="10.5" style="6" bestFit="1" customWidth="1"/>
    <col min="1773" max="1773" width="12.69921875" style="6" bestFit="1" customWidth="1"/>
    <col min="1774" max="1774" width="12.5" style="6" bestFit="1" customWidth="1"/>
    <col min="1775" max="1775" width="11.5" style="6" bestFit="1" customWidth="1"/>
    <col min="1776" max="1776" width="10.5" style="6" bestFit="1" customWidth="1"/>
    <col min="1777" max="1777" width="12.69921875" style="6" bestFit="1" customWidth="1"/>
    <col min="1778" max="1778" width="12.5" style="6" bestFit="1" customWidth="1"/>
    <col min="1779" max="1780" width="9.5" style="6" bestFit="1" customWidth="1"/>
    <col min="1781" max="1781" width="12.69921875" style="6" bestFit="1" customWidth="1"/>
    <col min="1782" max="1782" width="10.5" style="6" bestFit="1" customWidth="1"/>
    <col min="1783" max="1784" width="9.5" style="6" bestFit="1" customWidth="1"/>
    <col min="1785" max="1785" width="12.69921875" style="6" bestFit="1" customWidth="1"/>
    <col min="1786" max="1786" width="11.5" style="6" bestFit="1" customWidth="1"/>
    <col min="1787" max="1788" width="10.5" style="6" bestFit="1" customWidth="1"/>
    <col min="1789" max="1789" width="12.69921875" style="6" bestFit="1" customWidth="1"/>
    <col min="1790" max="1790" width="10.5" style="6" bestFit="1" customWidth="1"/>
    <col min="1791" max="1791" width="9.5" style="6" bestFit="1" customWidth="1"/>
    <col min="1792" max="1792" width="9.69921875" style="6" bestFit="1" customWidth="1"/>
    <col min="1793" max="1793" width="12.69921875" style="6" bestFit="1" customWidth="1"/>
    <col min="1794" max="1794" width="11.5" style="6" bestFit="1" customWidth="1"/>
    <col min="1795" max="1796" width="10.5" style="6" bestFit="1" customWidth="1"/>
    <col min="1797" max="1797" width="12.5" style="6" bestFit="1" customWidth="1"/>
    <col min="1798" max="1798" width="12.69921875" style="6" customWidth="1"/>
    <col min="1799" max="1800" width="9.296875" style="6"/>
    <col min="1801" max="1801" width="9.296875" style="6" customWidth="1"/>
    <col min="1802" max="1989" width="9.296875" style="6"/>
    <col min="1990" max="1990" width="32" style="6" customWidth="1"/>
    <col min="1991" max="1991" width="11.5" style="6" bestFit="1" customWidth="1"/>
    <col min="1992" max="1993" width="10.5" style="6" bestFit="1" customWidth="1"/>
    <col min="1994" max="1994" width="12.6992187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9921875" style="6" bestFit="1" customWidth="1"/>
    <col min="2019" max="2019" width="12.6992187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9921875" style="6" bestFit="1" customWidth="1"/>
    <col min="2026" max="2026" width="11.5" style="6" bestFit="1" customWidth="1"/>
    <col min="2027" max="2028" width="10.5" style="6" bestFit="1" customWidth="1"/>
    <col min="2029" max="2029" width="12.69921875" style="6" bestFit="1" customWidth="1"/>
    <col min="2030" max="2030" width="12.5" style="6" bestFit="1" customWidth="1"/>
    <col min="2031" max="2031" width="11.5" style="6" bestFit="1" customWidth="1"/>
    <col min="2032" max="2032" width="10.5" style="6" bestFit="1" customWidth="1"/>
    <col min="2033" max="2033" width="12.69921875" style="6" bestFit="1" customWidth="1"/>
    <col min="2034" max="2034" width="12.5" style="6" bestFit="1" customWidth="1"/>
    <col min="2035" max="2036" width="9.5" style="6" bestFit="1" customWidth="1"/>
    <col min="2037" max="2037" width="12.69921875" style="6" bestFit="1" customWidth="1"/>
    <col min="2038" max="2038" width="10.5" style="6" bestFit="1" customWidth="1"/>
    <col min="2039" max="2040" width="9.5" style="6" bestFit="1" customWidth="1"/>
    <col min="2041" max="2041" width="12.69921875" style="6" bestFit="1" customWidth="1"/>
    <col min="2042" max="2042" width="11.5" style="6" bestFit="1" customWidth="1"/>
    <col min="2043" max="2044" width="10.5" style="6" bestFit="1" customWidth="1"/>
    <col min="2045" max="2045" width="12.69921875" style="6" bestFit="1" customWidth="1"/>
    <col min="2046" max="2046" width="10.5" style="6" bestFit="1" customWidth="1"/>
    <col min="2047" max="2047" width="9.5" style="6" bestFit="1" customWidth="1"/>
    <col min="2048" max="2048" width="9.69921875" style="6" bestFit="1" customWidth="1"/>
    <col min="2049" max="2049" width="12.69921875" style="6" bestFit="1" customWidth="1"/>
    <col min="2050" max="2050" width="11.5" style="6" bestFit="1" customWidth="1"/>
    <col min="2051" max="2052" width="10.5" style="6" bestFit="1" customWidth="1"/>
    <col min="2053" max="2053" width="12.5" style="6" bestFit="1" customWidth="1"/>
    <col min="2054" max="2054" width="12.69921875" style="6" customWidth="1"/>
    <col min="2055" max="2056" width="9.296875" style="6"/>
    <col min="2057" max="2057" width="9.296875" style="6" customWidth="1"/>
    <col min="2058" max="2245" width="9.296875" style="6"/>
    <col min="2246" max="2246" width="32" style="6" customWidth="1"/>
    <col min="2247" max="2247" width="11.5" style="6" bestFit="1" customWidth="1"/>
    <col min="2248" max="2249" width="10.5" style="6" bestFit="1" customWidth="1"/>
    <col min="2250" max="2250" width="12.6992187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9921875" style="6" bestFit="1" customWidth="1"/>
    <col min="2275" max="2275" width="12.6992187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9921875" style="6" bestFit="1" customWidth="1"/>
    <col min="2282" max="2282" width="11.5" style="6" bestFit="1" customWidth="1"/>
    <col min="2283" max="2284" width="10.5" style="6" bestFit="1" customWidth="1"/>
    <col min="2285" max="2285" width="12.69921875" style="6" bestFit="1" customWidth="1"/>
    <col min="2286" max="2286" width="12.5" style="6" bestFit="1" customWidth="1"/>
    <col min="2287" max="2287" width="11.5" style="6" bestFit="1" customWidth="1"/>
    <col min="2288" max="2288" width="10.5" style="6" bestFit="1" customWidth="1"/>
    <col min="2289" max="2289" width="12.69921875" style="6" bestFit="1" customWidth="1"/>
    <col min="2290" max="2290" width="12.5" style="6" bestFit="1" customWidth="1"/>
    <col min="2291" max="2292" width="9.5" style="6" bestFit="1" customWidth="1"/>
    <col min="2293" max="2293" width="12.69921875" style="6" bestFit="1" customWidth="1"/>
    <col min="2294" max="2294" width="10.5" style="6" bestFit="1" customWidth="1"/>
    <col min="2295" max="2296" width="9.5" style="6" bestFit="1" customWidth="1"/>
    <col min="2297" max="2297" width="12.69921875" style="6" bestFit="1" customWidth="1"/>
    <col min="2298" max="2298" width="11.5" style="6" bestFit="1" customWidth="1"/>
    <col min="2299" max="2300" width="10.5" style="6" bestFit="1" customWidth="1"/>
    <col min="2301" max="2301" width="12.69921875" style="6" bestFit="1" customWidth="1"/>
    <col min="2302" max="2302" width="10.5" style="6" bestFit="1" customWidth="1"/>
    <col min="2303" max="2303" width="9.5" style="6" bestFit="1" customWidth="1"/>
    <col min="2304" max="2304" width="9.69921875" style="6" bestFit="1" customWidth="1"/>
    <col min="2305" max="2305" width="12.69921875" style="6" bestFit="1" customWidth="1"/>
    <col min="2306" max="2306" width="11.5" style="6" bestFit="1" customWidth="1"/>
    <col min="2307" max="2308" width="10.5" style="6" bestFit="1" customWidth="1"/>
    <col min="2309" max="2309" width="12.5" style="6" bestFit="1" customWidth="1"/>
    <col min="2310" max="2310" width="12.69921875" style="6" customWidth="1"/>
    <col min="2311" max="2312" width="9.296875" style="6"/>
    <col min="2313" max="2313" width="9.296875" style="6" customWidth="1"/>
    <col min="2314" max="2501" width="9.296875" style="6"/>
    <col min="2502" max="2502" width="32" style="6" customWidth="1"/>
    <col min="2503" max="2503" width="11.5" style="6" bestFit="1" customWidth="1"/>
    <col min="2504" max="2505" width="10.5" style="6" bestFit="1" customWidth="1"/>
    <col min="2506" max="2506" width="12.6992187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9921875" style="6" bestFit="1" customWidth="1"/>
    <col min="2531" max="2531" width="12.6992187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9921875" style="6" bestFit="1" customWidth="1"/>
    <col min="2538" max="2538" width="11.5" style="6" bestFit="1" customWidth="1"/>
    <col min="2539" max="2540" width="10.5" style="6" bestFit="1" customWidth="1"/>
    <col min="2541" max="2541" width="12.69921875" style="6" bestFit="1" customWidth="1"/>
    <col min="2542" max="2542" width="12.5" style="6" bestFit="1" customWidth="1"/>
    <col min="2543" max="2543" width="11.5" style="6" bestFit="1" customWidth="1"/>
    <col min="2544" max="2544" width="10.5" style="6" bestFit="1" customWidth="1"/>
    <col min="2545" max="2545" width="12.69921875" style="6" bestFit="1" customWidth="1"/>
    <col min="2546" max="2546" width="12.5" style="6" bestFit="1" customWidth="1"/>
    <col min="2547" max="2548" width="9.5" style="6" bestFit="1" customWidth="1"/>
    <col min="2549" max="2549" width="12.69921875" style="6" bestFit="1" customWidth="1"/>
    <col min="2550" max="2550" width="10.5" style="6" bestFit="1" customWidth="1"/>
    <col min="2551" max="2552" width="9.5" style="6" bestFit="1" customWidth="1"/>
    <col min="2553" max="2553" width="12.69921875" style="6" bestFit="1" customWidth="1"/>
    <col min="2554" max="2554" width="11.5" style="6" bestFit="1" customWidth="1"/>
    <col min="2555" max="2556" width="10.5" style="6" bestFit="1" customWidth="1"/>
    <col min="2557" max="2557" width="12.69921875" style="6" bestFit="1" customWidth="1"/>
    <col min="2558" max="2558" width="10.5" style="6" bestFit="1" customWidth="1"/>
    <col min="2559" max="2559" width="9.5" style="6" bestFit="1" customWidth="1"/>
    <col min="2560" max="2560" width="9.69921875" style="6" bestFit="1" customWidth="1"/>
    <col min="2561" max="2561" width="12.69921875" style="6" bestFit="1" customWidth="1"/>
    <col min="2562" max="2562" width="11.5" style="6" bestFit="1" customWidth="1"/>
    <col min="2563" max="2564" width="10.5" style="6" bestFit="1" customWidth="1"/>
    <col min="2565" max="2565" width="12.5" style="6" bestFit="1" customWidth="1"/>
    <col min="2566" max="2566" width="12.69921875" style="6" customWidth="1"/>
    <col min="2567" max="2568" width="9.296875" style="6"/>
    <col min="2569" max="2569" width="9.296875" style="6" customWidth="1"/>
    <col min="2570" max="2757" width="9.296875" style="6"/>
    <col min="2758" max="2758" width="32" style="6" customWidth="1"/>
    <col min="2759" max="2759" width="11.5" style="6" bestFit="1" customWidth="1"/>
    <col min="2760" max="2761" width="10.5" style="6" bestFit="1" customWidth="1"/>
    <col min="2762" max="2762" width="12.6992187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9921875" style="6" bestFit="1" customWidth="1"/>
    <col min="2787" max="2787" width="12.6992187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9921875" style="6" bestFit="1" customWidth="1"/>
    <col min="2794" max="2794" width="11.5" style="6" bestFit="1" customWidth="1"/>
    <col min="2795" max="2796" width="10.5" style="6" bestFit="1" customWidth="1"/>
    <col min="2797" max="2797" width="12.69921875" style="6" bestFit="1" customWidth="1"/>
    <col min="2798" max="2798" width="12.5" style="6" bestFit="1" customWidth="1"/>
    <col min="2799" max="2799" width="11.5" style="6" bestFit="1" customWidth="1"/>
    <col min="2800" max="2800" width="10.5" style="6" bestFit="1" customWidth="1"/>
    <col min="2801" max="2801" width="12.69921875" style="6" bestFit="1" customWidth="1"/>
    <col min="2802" max="2802" width="12.5" style="6" bestFit="1" customWidth="1"/>
    <col min="2803" max="2804" width="9.5" style="6" bestFit="1" customWidth="1"/>
    <col min="2805" max="2805" width="12.69921875" style="6" bestFit="1" customWidth="1"/>
    <col min="2806" max="2806" width="10.5" style="6" bestFit="1" customWidth="1"/>
    <col min="2807" max="2808" width="9.5" style="6" bestFit="1" customWidth="1"/>
    <col min="2809" max="2809" width="12.69921875" style="6" bestFit="1" customWidth="1"/>
    <col min="2810" max="2810" width="11.5" style="6" bestFit="1" customWidth="1"/>
    <col min="2811" max="2812" width="10.5" style="6" bestFit="1" customWidth="1"/>
    <col min="2813" max="2813" width="12.69921875" style="6" bestFit="1" customWidth="1"/>
    <col min="2814" max="2814" width="10.5" style="6" bestFit="1" customWidth="1"/>
    <col min="2815" max="2815" width="9.5" style="6" bestFit="1" customWidth="1"/>
    <col min="2816" max="2816" width="9.69921875" style="6" bestFit="1" customWidth="1"/>
    <col min="2817" max="2817" width="12.69921875" style="6" bestFit="1" customWidth="1"/>
    <col min="2818" max="2818" width="11.5" style="6" bestFit="1" customWidth="1"/>
    <col min="2819" max="2820" width="10.5" style="6" bestFit="1" customWidth="1"/>
    <col min="2821" max="2821" width="12.5" style="6" bestFit="1" customWidth="1"/>
    <col min="2822" max="2822" width="12.69921875" style="6" customWidth="1"/>
    <col min="2823" max="2824" width="9.296875" style="6"/>
    <col min="2825" max="2825" width="9.296875" style="6" customWidth="1"/>
    <col min="2826" max="3013" width="9.296875" style="6"/>
    <col min="3014" max="3014" width="32" style="6" customWidth="1"/>
    <col min="3015" max="3015" width="11.5" style="6" bestFit="1" customWidth="1"/>
    <col min="3016" max="3017" width="10.5" style="6" bestFit="1" customWidth="1"/>
    <col min="3018" max="3018" width="12.6992187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9921875" style="6" bestFit="1" customWidth="1"/>
    <col min="3043" max="3043" width="12.6992187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9921875" style="6" bestFit="1" customWidth="1"/>
    <col min="3050" max="3050" width="11.5" style="6" bestFit="1" customWidth="1"/>
    <col min="3051" max="3052" width="10.5" style="6" bestFit="1" customWidth="1"/>
    <col min="3053" max="3053" width="12.69921875" style="6" bestFit="1" customWidth="1"/>
    <col min="3054" max="3054" width="12.5" style="6" bestFit="1" customWidth="1"/>
    <col min="3055" max="3055" width="11.5" style="6" bestFit="1" customWidth="1"/>
    <col min="3056" max="3056" width="10.5" style="6" bestFit="1" customWidth="1"/>
    <col min="3057" max="3057" width="12.69921875" style="6" bestFit="1" customWidth="1"/>
    <col min="3058" max="3058" width="12.5" style="6" bestFit="1" customWidth="1"/>
    <col min="3059" max="3060" width="9.5" style="6" bestFit="1" customWidth="1"/>
    <col min="3061" max="3061" width="12.69921875" style="6" bestFit="1" customWidth="1"/>
    <col min="3062" max="3062" width="10.5" style="6" bestFit="1" customWidth="1"/>
    <col min="3063" max="3064" width="9.5" style="6" bestFit="1" customWidth="1"/>
    <col min="3065" max="3065" width="12.69921875" style="6" bestFit="1" customWidth="1"/>
    <col min="3066" max="3066" width="11.5" style="6" bestFit="1" customWidth="1"/>
    <col min="3067" max="3068" width="10.5" style="6" bestFit="1" customWidth="1"/>
    <col min="3069" max="3069" width="12.69921875" style="6" bestFit="1" customWidth="1"/>
    <col min="3070" max="3070" width="10.5" style="6" bestFit="1" customWidth="1"/>
    <col min="3071" max="3071" width="9.5" style="6" bestFit="1" customWidth="1"/>
    <col min="3072" max="3072" width="9.69921875" style="6" bestFit="1" customWidth="1"/>
    <col min="3073" max="3073" width="12.69921875" style="6" bestFit="1" customWidth="1"/>
    <col min="3074" max="3074" width="11.5" style="6" bestFit="1" customWidth="1"/>
    <col min="3075" max="3076" width="10.5" style="6" bestFit="1" customWidth="1"/>
    <col min="3077" max="3077" width="12.5" style="6" bestFit="1" customWidth="1"/>
    <col min="3078" max="3078" width="12.69921875" style="6" customWidth="1"/>
    <col min="3079" max="3080" width="9.296875" style="6"/>
    <col min="3081" max="3081" width="9.296875" style="6" customWidth="1"/>
    <col min="3082" max="3269" width="9.296875" style="6"/>
    <col min="3270" max="3270" width="32" style="6" customWidth="1"/>
    <col min="3271" max="3271" width="11.5" style="6" bestFit="1" customWidth="1"/>
    <col min="3272" max="3273" width="10.5" style="6" bestFit="1" customWidth="1"/>
    <col min="3274" max="3274" width="12.6992187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9921875" style="6" bestFit="1" customWidth="1"/>
    <col min="3299" max="3299" width="12.6992187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9921875" style="6" bestFit="1" customWidth="1"/>
    <col min="3306" max="3306" width="11.5" style="6" bestFit="1" customWidth="1"/>
    <col min="3307" max="3308" width="10.5" style="6" bestFit="1" customWidth="1"/>
    <col min="3309" max="3309" width="12.69921875" style="6" bestFit="1" customWidth="1"/>
    <col min="3310" max="3310" width="12.5" style="6" bestFit="1" customWidth="1"/>
    <col min="3311" max="3311" width="11.5" style="6" bestFit="1" customWidth="1"/>
    <col min="3312" max="3312" width="10.5" style="6" bestFit="1" customWidth="1"/>
    <col min="3313" max="3313" width="12.69921875" style="6" bestFit="1" customWidth="1"/>
    <col min="3314" max="3314" width="12.5" style="6" bestFit="1" customWidth="1"/>
    <col min="3315" max="3316" width="9.5" style="6" bestFit="1" customWidth="1"/>
    <col min="3317" max="3317" width="12.69921875" style="6" bestFit="1" customWidth="1"/>
    <col min="3318" max="3318" width="10.5" style="6" bestFit="1" customWidth="1"/>
    <col min="3319" max="3320" width="9.5" style="6" bestFit="1" customWidth="1"/>
    <col min="3321" max="3321" width="12.69921875" style="6" bestFit="1" customWidth="1"/>
    <col min="3322" max="3322" width="11.5" style="6" bestFit="1" customWidth="1"/>
    <col min="3323" max="3324" width="10.5" style="6" bestFit="1" customWidth="1"/>
    <col min="3325" max="3325" width="12.69921875" style="6" bestFit="1" customWidth="1"/>
    <col min="3326" max="3326" width="10.5" style="6" bestFit="1" customWidth="1"/>
    <col min="3327" max="3327" width="9.5" style="6" bestFit="1" customWidth="1"/>
    <col min="3328" max="3328" width="9.69921875" style="6" bestFit="1" customWidth="1"/>
    <col min="3329" max="3329" width="12.69921875" style="6" bestFit="1" customWidth="1"/>
    <col min="3330" max="3330" width="11.5" style="6" bestFit="1" customWidth="1"/>
    <col min="3331" max="3332" width="10.5" style="6" bestFit="1" customWidth="1"/>
    <col min="3333" max="3333" width="12.5" style="6" bestFit="1" customWidth="1"/>
    <col min="3334" max="3334" width="12.69921875" style="6" customWidth="1"/>
    <col min="3335" max="3336" width="9.296875" style="6"/>
    <col min="3337" max="3337" width="9.296875" style="6" customWidth="1"/>
    <col min="3338" max="3525" width="9.296875" style="6"/>
    <col min="3526" max="3526" width="32" style="6" customWidth="1"/>
    <col min="3527" max="3527" width="11.5" style="6" bestFit="1" customWidth="1"/>
    <col min="3528" max="3529" width="10.5" style="6" bestFit="1" customWidth="1"/>
    <col min="3530" max="3530" width="12.6992187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9921875" style="6" bestFit="1" customWidth="1"/>
    <col min="3555" max="3555" width="12.6992187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9921875" style="6" bestFit="1" customWidth="1"/>
    <col min="3562" max="3562" width="11.5" style="6" bestFit="1" customWidth="1"/>
    <col min="3563" max="3564" width="10.5" style="6" bestFit="1" customWidth="1"/>
    <col min="3565" max="3565" width="12.69921875" style="6" bestFit="1" customWidth="1"/>
    <col min="3566" max="3566" width="12.5" style="6" bestFit="1" customWidth="1"/>
    <col min="3567" max="3567" width="11.5" style="6" bestFit="1" customWidth="1"/>
    <col min="3568" max="3568" width="10.5" style="6" bestFit="1" customWidth="1"/>
    <col min="3569" max="3569" width="12.69921875" style="6" bestFit="1" customWidth="1"/>
    <col min="3570" max="3570" width="12.5" style="6" bestFit="1" customWidth="1"/>
    <col min="3571" max="3572" width="9.5" style="6" bestFit="1" customWidth="1"/>
    <col min="3573" max="3573" width="12.69921875" style="6" bestFit="1" customWidth="1"/>
    <col min="3574" max="3574" width="10.5" style="6" bestFit="1" customWidth="1"/>
    <col min="3575" max="3576" width="9.5" style="6" bestFit="1" customWidth="1"/>
    <col min="3577" max="3577" width="12.69921875" style="6" bestFit="1" customWidth="1"/>
    <col min="3578" max="3578" width="11.5" style="6" bestFit="1" customWidth="1"/>
    <col min="3579" max="3580" width="10.5" style="6" bestFit="1" customWidth="1"/>
    <col min="3581" max="3581" width="12.69921875" style="6" bestFit="1" customWidth="1"/>
    <col min="3582" max="3582" width="10.5" style="6" bestFit="1" customWidth="1"/>
    <col min="3583" max="3583" width="9.5" style="6" bestFit="1" customWidth="1"/>
    <col min="3584" max="3584" width="9.69921875" style="6" bestFit="1" customWidth="1"/>
    <col min="3585" max="3585" width="12.69921875" style="6" bestFit="1" customWidth="1"/>
    <col min="3586" max="3586" width="11.5" style="6" bestFit="1" customWidth="1"/>
    <col min="3587" max="3588" width="10.5" style="6" bestFit="1" customWidth="1"/>
    <col min="3589" max="3589" width="12.5" style="6" bestFit="1" customWidth="1"/>
    <col min="3590" max="3590" width="12.69921875" style="6" customWidth="1"/>
    <col min="3591" max="3592" width="9.296875" style="6"/>
    <col min="3593" max="3593" width="9.296875" style="6" customWidth="1"/>
    <col min="3594" max="3781" width="9.296875" style="6"/>
    <col min="3782" max="3782" width="32" style="6" customWidth="1"/>
    <col min="3783" max="3783" width="11.5" style="6" bestFit="1" customWidth="1"/>
    <col min="3784" max="3785" width="10.5" style="6" bestFit="1" customWidth="1"/>
    <col min="3786" max="3786" width="12.6992187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9921875" style="6" bestFit="1" customWidth="1"/>
    <col min="3811" max="3811" width="12.6992187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9921875" style="6" bestFit="1" customWidth="1"/>
    <col min="3818" max="3818" width="11.5" style="6" bestFit="1" customWidth="1"/>
    <col min="3819" max="3820" width="10.5" style="6" bestFit="1" customWidth="1"/>
    <col min="3821" max="3821" width="12.69921875" style="6" bestFit="1" customWidth="1"/>
    <col min="3822" max="3822" width="12.5" style="6" bestFit="1" customWidth="1"/>
    <col min="3823" max="3823" width="11.5" style="6" bestFit="1" customWidth="1"/>
    <col min="3824" max="3824" width="10.5" style="6" bestFit="1" customWidth="1"/>
    <col min="3825" max="3825" width="12.69921875" style="6" bestFit="1" customWidth="1"/>
    <col min="3826" max="3826" width="12.5" style="6" bestFit="1" customWidth="1"/>
    <col min="3827" max="3828" width="9.5" style="6" bestFit="1" customWidth="1"/>
    <col min="3829" max="3829" width="12.69921875" style="6" bestFit="1" customWidth="1"/>
    <col min="3830" max="3830" width="10.5" style="6" bestFit="1" customWidth="1"/>
    <col min="3831" max="3832" width="9.5" style="6" bestFit="1" customWidth="1"/>
    <col min="3833" max="3833" width="12.69921875" style="6" bestFit="1" customWidth="1"/>
    <col min="3834" max="3834" width="11.5" style="6" bestFit="1" customWidth="1"/>
    <col min="3835" max="3836" width="10.5" style="6" bestFit="1" customWidth="1"/>
    <col min="3837" max="3837" width="12.69921875" style="6" bestFit="1" customWidth="1"/>
    <col min="3838" max="3838" width="10.5" style="6" bestFit="1" customWidth="1"/>
    <col min="3839" max="3839" width="9.5" style="6" bestFit="1" customWidth="1"/>
    <col min="3840" max="3840" width="9.69921875" style="6" bestFit="1" customWidth="1"/>
    <col min="3841" max="3841" width="12.69921875" style="6" bestFit="1" customWidth="1"/>
    <col min="3842" max="3842" width="11.5" style="6" bestFit="1" customWidth="1"/>
    <col min="3843" max="3844" width="10.5" style="6" bestFit="1" customWidth="1"/>
    <col min="3845" max="3845" width="12.5" style="6" bestFit="1" customWidth="1"/>
    <col min="3846" max="3846" width="12.69921875" style="6" customWidth="1"/>
    <col min="3847" max="3848" width="9.296875" style="6"/>
    <col min="3849" max="3849" width="9.296875" style="6" customWidth="1"/>
    <col min="3850" max="4037" width="9.296875" style="6"/>
    <col min="4038" max="4038" width="32" style="6" customWidth="1"/>
    <col min="4039" max="4039" width="11.5" style="6" bestFit="1" customWidth="1"/>
    <col min="4040" max="4041" width="10.5" style="6" bestFit="1" customWidth="1"/>
    <col min="4042" max="4042" width="12.6992187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9921875" style="6" bestFit="1" customWidth="1"/>
    <col min="4067" max="4067" width="12.6992187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9921875" style="6" bestFit="1" customWidth="1"/>
    <col min="4074" max="4074" width="11.5" style="6" bestFit="1" customWidth="1"/>
    <col min="4075" max="4076" width="10.5" style="6" bestFit="1" customWidth="1"/>
    <col min="4077" max="4077" width="12.69921875" style="6" bestFit="1" customWidth="1"/>
    <col min="4078" max="4078" width="12.5" style="6" bestFit="1" customWidth="1"/>
    <col min="4079" max="4079" width="11.5" style="6" bestFit="1" customWidth="1"/>
    <col min="4080" max="4080" width="10.5" style="6" bestFit="1" customWidth="1"/>
    <col min="4081" max="4081" width="12.69921875" style="6" bestFit="1" customWidth="1"/>
    <col min="4082" max="4082" width="12.5" style="6" bestFit="1" customWidth="1"/>
    <col min="4083" max="4084" width="9.5" style="6" bestFit="1" customWidth="1"/>
    <col min="4085" max="4085" width="12.69921875" style="6" bestFit="1" customWidth="1"/>
    <col min="4086" max="4086" width="10.5" style="6" bestFit="1" customWidth="1"/>
    <col min="4087" max="4088" width="9.5" style="6" bestFit="1" customWidth="1"/>
    <col min="4089" max="4089" width="12.69921875" style="6" bestFit="1" customWidth="1"/>
    <col min="4090" max="4090" width="11.5" style="6" bestFit="1" customWidth="1"/>
    <col min="4091" max="4092" width="10.5" style="6" bestFit="1" customWidth="1"/>
    <col min="4093" max="4093" width="12.69921875" style="6" bestFit="1" customWidth="1"/>
    <col min="4094" max="4094" width="10.5" style="6" bestFit="1" customWidth="1"/>
    <col min="4095" max="4095" width="9.5" style="6" bestFit="1" customWidth="1"/>
    <col min="4096" max="4096" width="9.69921875" style="6" bestFit="1" customWidth="1"/>
    <col min="4097" max="4097" width="12.69921875" style="6" bestFit="1" customWidth="1"/>
    <col min="4098" max="4098" width="11.5" style="6" bestFit="1" customWidth="1"/>
    <col min="4099" max="4100" width="10.5" style="6" bestFit="1" customWidth="1"/>
    <col min="4101" max="4101" width="12.5" style="6" bestFit="1" customWidth="1"/>
    <col min="4102" max="4102" width="12.69921875" style="6" customWidth="1"/>
    <col min="4103" max="4104" width="9.296875" style="6"/>
    <col min="4105" max="4105" width="9.296875" style="6" customWidth="1"/>
    <col min="4106" max="4293" width="9.296875" style="6"/>
    <col min="4294" max="4294" width="32" style="6" customWidth="1"/>
    <col min="4295" max="4295" width="11.5" style="6" bestFit="1" customWidth="1"/>
    <col min="4296" max="4297" width="10.5" style="6" bestFit="1" customWidth="1"/>
    <col min="4298" max="4298" width="12.6992187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9921875" style="6" bestFit="1" customWidth="1"/>
    <col min="4323" max="4323" width="12.6992187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9921875" style="6" bestFit="1" customWidth="1"/>
    <col min="4330" max="4330" width="11.5" style="6" bestFit="1" customWidth="1"/>
    <col min="4331" max="4332" width="10.5" style="6" bestFit="1" customWidth="1"/>
    <col min="4333" max="4333" width="12.69921875" style="6" bestFit="1" customWidth="1"/>
    <col min="4334" max="4334" width="12.5" style="6" bestFit="1" customWidth="1"/>
    <col min="4335" max="4335" width="11.5" style="6" bestFit="1" customWidth="1"/>
    <col min="4336" max="4336" width="10.5" style="6" bestFit="1" customWidth="1"/>
    <col min="4337" max="4337" width="12.69921875" style="6" bestFit="1" customWidth="1"/>
    <col min="4338" max="4338" width="12.5" style="6" bestFit="1" customWidth="1"/>
    <col min="4339" max="4340" width="9.5" style="6" bestFit="1" customWidth="1"/>
    <col min="4341" max="4341" width="12.69921875" style="6" bestFit="1" customWidth="1"/>
    <col min="4342" max="4342" width="10.5" style="6" bestFit="1" customWidth="1"/>
    <col min="4343" max="4344" width="9.5" style="6" bestFit="1" customWidth="1"/>
    <col min="4345" max="4345" width="12.69921875" style="6" bestFit="1" customWidth="1"/>
    <col min="4346" max="4346" width="11.5" style="6" bestFit="1" customWidth="1"/>
    <col min="4347" max="4348" width="10.5" style="6" bestFit="1" customWidth="1"/>
    <col min="4349" max="4349" width="12.69921875" style="6" bestFit="1" customWidth="1"/>
    <col min="4350" max="4350" width="10.5" style="6" bestFit="1" customWidth="1"/>
    <col min="4351" max="4351" width="9.5" style="6" bestFit="1" customWidth="1"/>
    <col min="4352" max="4352" width="9.69921875" style="6" bestFit="1" customWidth="1"/>
    <col min="4353" max="4353" width="12.69921875" style="6" bestFit="1" customWidth="1"/>
    <col min="4354" max="4354" width="11.5" style="6" bestFit="1" customWidth="1"/>
    <col min="4355" max="4356" width="10.5" style="6" bestFit="1" customWidth="1"/>
    <col min="4357" max="4357" width="12.5" style="6" bestFit="1" customWidth="1"/>
    <col min="4358" max="4358" width="12.69921875" style="6" customWidth="1"/>
    <col min="4359" max="4360" width="9.296875" style="6"/>
    <col min="4361" max="4361" width="9.296875" style="6" customWidth="1"/>
    <col min="4362" max="4549" width="9.296875" style="6"/>
    <col min="4550" max="4550" width="32" style="6" customWidth="1"/>
    <col min="4551" max="4551" width="11.5" style="6" bestFit="1" customWidth="1"/>
    <col min="4552" max="4553" width="10.5" style="6" bestFit="1" customWidth="1"/>
    <col min="4554" max="4554" width="12.6992187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9921875" style="6" bestFit="1" customWidth="1"/>
    <col min="4579" max="4579" width="12.6992187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9921875" style="6" bestFit="1" customWidth="1"/>
    <col min="4586" max="4586" width="11.5" style="6" bestFit="1" customWidth="1"/>
    <col min="4587" max="4588" width="10.5" style="6" bestFit="1" customWidth="1"/>
    <col min="4589" max="4589" width="12.69921875" style="6" bestFit="1" customWidth="1"/>
    <col min="4590" max="4590" width="12.5" style="6" bestFit="1" customWidth="1"/>
    <col min="4591" max="4591" width="11.5" style="6" bestFit="1" customWidth="1"/>
    <col min="4592" max="4592" width="10.5" style="6" bestFit="1" customWidth="1"/>
    <col min="4593" max="4593" width="12.69921875" style="6" bestFit="1" customWidth="1"/>
    <col min="4594" max="4594" width="12.5" style="6" bestFit="1" customWidth="1"/>
    <col min="4595" max="4596" width="9.5" style="6" bestFit="1" customWidth="1"/>
    <col min="4597" max="4597" width="12.69921875" style="6" bestFit="1" customWidth="1"/>
    <col min="4598" max="4598" width="10.5" style="6" bestFit="1" customWidth="1"/>
    <col min="4599" max="4600" width="9.5" style="6" bestFit="1" customWidth="1"/>
    <col min="4601" max="4601" width="12.69921875" style="6" bestFit="1" customWidth="1"/>
    <col min="4602" max="4602" width="11.5" style="6" bestFit="1" customWidth="1"/>
    <col min="4603" max="4604" width="10.5" style="6" bestFit="1" customWidth="1"/>
    <col min="4605" max="4605" width="12.69921875" style="6" bestFit="1" customWidth="1"/>
    <col min="4606" max="4606" width="10.5" style="6" bestFit="1" customWidth="1"/>
    <col min="4607" max="4607" width="9.5" style="6" bestFit="1" customWidth="1"/>
    <col min="4608" max="4608" width="9.69921875" style="6" bestFit="1" customWidth="1"/>
    <col min="4609" max="4609" width="12.69921875" style="6" bestFit="1" customWidth="1"/>
    <col min="4610" max="4610" width="11.5" style="6" bestFit="1" customWidth="1"/>
    <col min="4611" max="4612" width="10.5" style="6" bestFit="1" customWidth="1"/>
    <col min="4613" max="4613" width="12.5" style="6" bestFit="1" customWidth="1"/>
    <col min="4614" max="4614" width="12.69921875" style="6" customWidth="1"/>
    <col min="4615" max="4616" width="9.296875" style="6"/>
    <col min="4617" max="4617" width="9.296875" style="6" customWidth="1"/>
    <col min="4618" max="4805" width="9.296875" style="6"/>
    <col min="4806" max="4806" width="32" style="6" customWidth="1"/>
    <col min="4807" max="4807" width="11.5" style="6" bestFit="1" customWidth="1"/>
    <col min="4808" max="4809" width="10.5" style="6" bestFit="1" customWidth="1"/>
    <col min="4810" max="4810" width="12.6992187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9921875" style="6" bestFit="1" customWidth="1"/>
    <col min="4835" max="4835" width="12.6992187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9921875" style="6" bestFit="1" customWidth="1"/>
    <col min="4842" max="4842" width="11.5" style="6" bestFit="1" customWidth="1"/>
    <col min="4843" max="4844" width="10.5" style="6" bestFit="1" customWidth="1"/>
    <col min="4845" max="4845" width="12.69921875" style="6" bestFit="1" customWidth="1"/>
    <col min="4846" max="4846" width="12.5" style="6" bestFit="1" customWidth="1"/>
    <col min="4847" max="4847" width="11.5" style="6" bestFit="1" customWidth="1"/>
    <col min="4848" max="4848" width="10.5" style="6" bestFit="1" customWidth="1"/>
    <col min="4849" max="4849" width="12.69921875" style="6" bestFit="1" customWidth="1"/>
    <col min="4850" max="4850" width="12.5" style="6" bestFit="1" customWidth="1"/>
    <col min="4851" max="4852" width="9.5" style="6" bestFit="1" customWidth="1"/>
    <col min="4853" max="4853" width="12.69921875" style="6" bestFit="1" customWidth="1"/>
    <col min="4854" max="4854" width="10.5" style="6" bestFit="1" customWidth="1"/>
    <col min="4855" max="4856" width="9.5" style="6" bestFit="1" customWidth="1"/>
    <col min="4857" max="4857" width="12.69921875" style="6" bestFit="1" customWidth="1"/>
    <col min="4858" max="4858" width="11.5" style="6" bestFit="1" customWidth="1"/>
    <col min="4859" max="4860" width="10.5" style="6" bestFit="1" customWidth="1"/>
    <col min="4861" max="4861" width="12.69921875" style="6" bestFit="1" customWidth="1"/>
    <col min="4862" max="4862" width="10.5" style="6" bestFit="1" customWidth="1"/>
    <col min="4863" max="4863" width="9.5" style="6" bestFit="1" customWidth="1"/>
    <col min="4864" max="4864" width="9.69921875" style="6" bestFit="1" customWidth="1"/>
    <col min="4865" max="4865" width="12.69921875" style="6" bestFit="1" customWidth="1"/>
    <col min="4866" max="4866" width="11.5" style="6" bestFit="1" customWidth="1"/>
    <col min="4867" max="4868" width="10.5" style="6" bestFit="1" customWidth="1"/>
    <col min="4869" max="4869" width="12.5" style="6" bestFit="1" customWidth="1"/>
    <col min="4870" max="4870" width="12.69921875" style="6" customWidth="1"/>
    <col min="4871" max="4872" width="9.296875" style="6"/>
    <col min="4873" max="4873" width="9.296875" style="6" customWidth="1"/>
    <col min="4874" max="5061" width="9.296875" style="6"/>
    <col min="5062" max="5062" width="32" style="6" customWidth="1"/>
    <col min="5063" max="5063" width="11.5" style="6" bestFit="1" customWidth="1"/>
    <col min="5064" max="5065" width="10.5" style="6" bestFit="1" customWidth="1"/>
    <col min="5066" max="5066" width="12.6992187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9921875" style="6" bestFit="1" customWidth="1"/>
    <col min="5091" max="5091" width="12.6992187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9921875" style="6" bestFit="1" customWidth="1"/>
    <col min="5098" max="5098" width="11.5" style="6" bestFit="1" customWidth="1"/>
    <col min="5099" max="5100" width="10.5" style="6" bestFit="1" customWidth="1"/>
    <col min="5101" max="5101" width="12.69921875" style="6" bestFit="1" customWidth="1"/>
    <col min="5102" max="5102" width="12.5" style="6" bestFit="1" customWidth="1"/>
    <col min="5103" max="5103" width="11.5" style="6" bestFit="1" customWidth="1"/>
    <col min="5104" max="5104" width="10.5" style="6" bestFit="1" customWidth="1"/>
    <col min="5105" max="5105" width="12.69921875" style="6" bestFit="1" customWidth="1"/>
    <col min="5106" max="5106" width="12.5" style="6" bestFit="1" customWidth="1"/>
    <col min="5107" max="5108" width="9.5" style="6" bestFit="1" customWidth="1"/>
    <col min="5109" max="5109" width="12.69921875" style="6" bestFit="1" customWidth="1"/>
    <col min="5110" max="5110" width="10.5" style="6" bestFit="1" customWidth="1"/>
    <col min="5111" max="5112" width="9.5" style="6" bestFit="1" customWidth="1"/>
    <col min="5113" max="5113" width="12.69921875" style="6" bestFit="1" customWidth="1"/>
    <col min="5114" max="5114" width="11.5" style="6" bestFit="1" customWidth="1"/>
    <col min="5115" max="5116" width="10.5" style="6" bestFit="1" customWidth="1"/>
    <col min="5117" max="5117" width="12.69921875" style="6" bestFit="1" customWidth="1"/>
    <col min="5118" max="5118" width="10.5" style="6" bestFit="1" customWidth="1"/>
    <col min="5119" max="5119" width="9.5" style="6" bestFit="1" customWidth="1"/>
    <col min="5120" max="5120" width="9.69921875" style="6" bestFit="1" customWidth="1"/>
    <col min="5121" max="5121" width="12.69921875" style="6" bestFit="1" customWidth="1"/>
    <col min="5122" max="5122" width="11.5" style="6" bestFit="1" customWidth="1"/>
    <col min="5123" max="5124" width="10.5" style="6" bestFit="1" customWidth="1"/>
    <col min="5125" max="5125" width="12.5" style="6" bestFit="1" customWidth="1"/>
    <col min="5126" max="5126" width="12.69921875" style="6" customWidth="1"/>
    <col min="5127" max="5128" width="9.296875" style="6"/>
    <col min="5129" max="5129" width="9.296875" style="6" customWidth="1"/>
    <col min="5130" max="5317" width="9.296875" style="6"/>
    <col min="5318" max="5318" width="32" style="6" customWidth="1"/>
    <col min="5319" max="5319" width="11.5" style="6" bestFit="1" customWidth="1"/>
    <col min="5320" max="5321" width="10.5" style="6" bestFit="1" customWidth="1"/>
    <col min="5322" max="5322" width="12.6992187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9921875" style="6" bestFit="1" customWidth="1"/>
    <col min="5347" max="5347" width="12.6992187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9921875" style="6" bestFit="1" customWidth="1"/>
    <col min="5354" max="5354" width="11.5" style="6" bestFit="1" customWidth="1"/>
    <col min="5355" max="5356" width="10.5" style="6" bestFit="1" customWidth="1"/>
    <col min="5357" max="5357" width="12.69921875" style="6" bestFit="1" customWidth="1"/>
    <col min="5358" max="5358" width="12.5" style="6" bestFit="1" customWidth="1"/>
    <col min="5359" max="5359" width="11.5" style="6" bestFit="1" customWidth="1"/>
    <col min="5360" max="5360" width="10.5" style="6" bestFit="1" customWidth="1"/>
    <col min="5361" max="5361" width="12.69921875" style="6" bestFit="1" customWidth="1"/>
    <col min="5362" max="5362" width="12.5" style="6" bestFit="1" customWidth="1"/>
    <col min="5363" max="5364" width="9.5" style="6" bestFit="1" customWidth="1"/>
    <col min="5365" max="5365" width="12.69921875" style="6" bestFit="1" customWidth="1"/>
    <col min="5366" max="5366" width="10.5" style="6" bestFit="1" customWidth="1"/>
    <col min="5367" max="5368" width="9.5" style="6" bestFit="1" customWidth="1"/>
    <col min="5369" max="5369" width="12.69921875" style="6" bestFit="1" customWidth="1"/>
    <col min="5370" max="5370" width="11.5" style="6" bestFit="1" customWidth="1"/>
    <col min="5371" max="5372" width="10.5" style="6" bestFit="1" customWidth="1"/>
    <col min="5373" max="5373" width="12.69921875" style="6" bestFit="1" customWidth="1"/>
    <col min="5374" max="5374" width="10.5" style="6" bestFit="1" customWidth="1"/>
    <col min="5375" max="5375" width="9.5" style="6" bestFit="1" customWidth="1"/>
    <col min="5376" max="5376" width="9.69921875" style="6" bestFit="1" customWidth="1"/>
    <col min="5377" max="5377" width="12.69921875" style="6" bestFit="1" customWidth="1"/>
    <col min="5378" max="5378" width="11.5" style="6" bestFit="1" customWidth="1"/>
    <col min="5379" max="5380" width="10.5" style="6" bestFit="1" customWidth="1"/>
    <col min="5381" max="5381" width="12.5" style="6" bestFit="1" customWidth="1"/>
    <col min="5382" max="5382" width="12.69921875" style="6" customWidth="1"/>
    <col min="5383" max="5384" width="9.296875" style="6"/>
    <col min="5385" max="5385" width="9.296875" style="6" customWidth="1"/>
    <col min="5386" max="5573" width="9.296875" style="6"/>
    <col min="5574" max="5574" width="32" style="6" customWidth="1"/>
    <col min="5575" max="5575" width="11.5" style="6" bestFit="1" customWidth="1"/>
    <col min="5576" max="5577" width="10.5" style="6" bestFit="1" customWidth="1"/>
    <col min="5578" max="5578" width="12.6992187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9921875" style="6" bestFit="1" customWidth="1"/>
    <col min="5603" max="5603" width="12.6992187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9921875" style="6" bestFit="1" customWidth="1"/>
    <col min="5610" max="5610" width="11.5" style="6" bestFit="1" customWidth="1"/>
    <col min="5611" max="5612" width="10.5" style="6" bestFit="1" customWidth="1"/>
    <col min="5613" max="5613" width="12.69921875" style="6" bestFit="1" customWidth="1"/>
    <col min="5614" max="5614" width="12.5" style="6" bestFit="1" customWidth="1"/>
    <col min="5615" max="5615" width="11.5" style="6" bestFit="1" customWidth="1"/>
    <col min="5616" max="5616" width="10.5" style="6" bestFit="1" customWidth="1"/>
    <col min="5617" max="5617" width="12.69921875" style="6" bestFit="1" customWidth="1"/>
    <col min="5618" max="5618" width="12.5" style="6" bestFit="1" customWidth="1"/>
    <col min="5619" max="5620" width="9.5" style="6" bestFit="1" customWidth="1"/>
    <col min="5621" max="5621" width="12.69921875" style="6" bestFit="1" customWidth="1"/>
    <col min="5622" max="5622" width="10.5" style="6" bestFit="1" customWidth="1"/>
    <col min="5623" max="5624" width="9.5" style="6" bestFit="1" customWidth="1"/>
    <col min="5625" max="5625" width="12.69921875" style="6" bestFit="1" customWidth="1"/>
    <col min="5626" max="5626" width="11.5" style="6" bestFit="1" customWidth="1"/>
    <col min="5627" max="5628" width="10.5" style="6" bestFit="1" customWidth="1"/>
    <col min="5629" max="5629" width="12.69921875" style="6" bestFit="1" customWidth="1"/>
    <col min="5630" max="5630" width="10.5" style="6" bestFit="1" customWidth="1"/>
    <col min="5631" max="5631" width="9.5" style="6" bestFit="1" customWidth="1"/>
    <col min="5632" max="5632" width="9.69921875" style="6" bestFit="1" customWidth="1"/>
    <col min="5633" max="5633" width="12.69921875" style="6" bestFit="1" customWidth="1"/>
    <col min="5634" max="5634" width="11.5" style="6" bestFit="1" customWidth="1"/>
    <col min="5635" max="5636" width="10.5" style="6" bestFit="1" customWidth="1"/>
    <col min="5637" max="5637" width="12.5" style="6" bestFit="1" customWidth="1"/>
    <col min="5638" max="5638" width="12.69921875" style="6" customWidth="1"/>
    <col min="5639" max="5640" width="9.296875" style="6"/>
    <col min="5641" max="5641" width="9.296875" style="6" customWidth="1"/>
    <col min="5642" max="5829" width="9.296875" style="6"/>
    <col min="5830" max="5830" width="32" style="6" customWidth="1"/>
    <col min="5831" max="5831" width="11.5" style="6" bestFit="1" customWidth="1"/>
    <col min="5832" max="5833" width="10.5" style="6" bestFit="1" customWidth="1"/>
    <col min="5834" max="5834" width="12.6992187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9921875" style="6" bestFit="1" customWidth="1"/>
    <col min="5859" max="5859" width="12.6992187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9921875" style="6" bestFit="1" customWidth="1"/>
    <col min="5866" max="5866" width="11.5" style="6" bestFit="1" customWidth="1"/>
    <col min="5867" max="5868" width="10.5" style="6" bestFit="1" customWidth="1"/>
    <col min="5869" max="5869" width="12.69921875" style="6" bestFit="1" customWidth="1"/>
    <col min="5870" max="5870" width="12.5" style="6" bestFit="1" customWidth="1"/>
    <col min="5871" max="5871" width="11.5" style="6" bestFit="1" customWidth="1"/>
    <col min="5872" max="5872" width="10.5" style="6" bestFit="1" customWidth="1"/>
    <col min="5873" max="5873" width="12.69921875" style="6" bestFit="1" customWidth="1"/>
    <col min="5874" max="5874" width="12.5" style="6" bestFit="1" customWidth="1"/>
    <col min="5875" max="5876" width="9.5" style="6" bestFit="1" customWidth="1"/>
    <col min="5877" max="5877" width="12.69921875" style="6" bestFit="1" customWidth="1"/>
    <col min="5878" max="5878" width="10.5" style="6" bestFit="1" customWidth="1"/>
    <col min="5879" max="5880" width="9.5" style="6" bestFit="1" customWidth="1"/>
    <col min="5881" max="5881" width="12.69921875" style="6" bestFit="1" customWidth="1"/>
    <col min="5882" max="5882" width="11.5" style="6" bestFit="1" customWidth="1"/>
    <col min="5883" max="5884" width="10.5" style="6" bestFit="1" customWidth="1"/>
    <col min="5885" max="5885" width="12.69921875" style="6" bestFit="1" customWidth="1"/>
    <col min="5886" max="5886" width="10.5" style="6" bestFit="1" customWidth="1"/>
    <col min="5887" max="5887" width="9.5" style="6" bestFit="1" customWidth="1"/>
    <col min="5888" max="5888" width="9.69921875" style="6" bestFit="1" customWidth="1"/>
    <col min="5889" max="5889" width="12.69921875" style="6" bestFit="1" customWidth="1"/>
    <col min="5890" max="5890" width="11.5" style="6" bestFit="1" customWidth="1"/>
    <col min="5891" max="5892" width="10.5" style="6" bestFit="1" customWidth="1"/>
    <col min="5893" max="5893" width="12.5" style="6" bestFit="1" customWidth="1"/>
    <col min="5894" max="5894" width="12.69921875" style="6" customWidth="1"/>
    <col min="5895" max="5896" width="9.296875" style="6"/>
    <col min="5897" max="5897" width="9.296875" style="6" customWidth="1"/>
    <col min="5898" max="6085" width="9.296875" style="6"/>
    <col min="6086" max="6086" width="32" style="6" customWidth="1"/>
    <col min="6087" max="6087" width="11.5" style="6" bestFit="1" customWidth="1"/>
    <col min="6088" max="6089" width="10.5" style="6" bestFit="1" customWidth="1"/>
    <col min="6090" max="6090" width="12.6992187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9921875" style="6" bestFit="1" customWidth="1"/>
    <col min="6115" max="6115" width="12.6992187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9921875" style="6" bestFit="1" customWidth="1"/>
    <col min="6122" max="6122" width="11.5" style="6" bestFit="1" customWidth="1"/>
    <col min="6123" max="6124" width="10.5" style="6" bestFit="1" customWidth="1"/>
    <col min="6125" max="6125" width="12.69921875" style="6" bestFit="1" customWidth="1"/>
    <col min="6126" max="6126" width="12.5" style="6" bestFit="1" customWidth="1"/>
    <col min="6127" max="6127" width="11.5" style="6" bestFit="1" customWidth="1"/>
    <col min="6128" max="6128" width="10.5" style="6" bestFit="1" customWidth="1"/>
    <col min="6129" max="6129" width="12.69921875" style="6" bestFit="1" customWidth="1"/>
    <col min="6130" max="6130" width="12.5" style="6" bestFit="1" customWidth="1"/>
    <col min="6131" max="6132" width="9.5" style="6" bestFit="1" customWidth="1"/>
    <col min="6133" max="6133" width="12.69921875" style="6" bestFit="1" customWidth="1"/>
    <col min="6134" max="6134" width="10.5" style="6" bestFit="1" customWidth="1"/>
    <col min="6135" max="6136" width="9.5" style="6" bestFit="1" customWidth="1"/>
    <col min="6137" max="6137" width="12.69921875" style="6" bestFit="1" customWidth="1"/>
    <col min="6138" max="6138" width="11.5" style="6" bestFit="1" customWidth="1"/>
    <col min="6139" max="6140" width="10.5" style="6" bestFit="1" customWidth="1"/>
    <col min="6141" max="6141" width="12.69921875" style="6" bestFit="1" customWidth="1"/>
    <col min="6142" max="6142" width="10.5" style="6" bestFit="1" customWidth="1"/>
    <col min="6143" max="6143" width="9.5" style="6" bestFit="1" customWidth="1"/>
    <col min="6144" max="6144" width="9.69921875" style="6" bestFit="1" customWidth="1"/>
    <col min="6145" max="6145" width="12.69921875" style="6" bestFit="1" customWidth="1"/>
    <col min="6146" max="6146" width="11.5" style="6" bestFit="1" customWidth="1"/>
    <col min="6147" max="6148" width="10.5" style="6" bestFit="1" customWidth="1"/>
    <col min="6149" max="6149" width="12.5" style="6" bestFit="1" customWidth="1"/>
    <col min="6150" max="6150" width="12.69921875" style="6" customWidth="1"/>
    <col min="6151" max="6152" width="9.296875" style="6"/>
    <col min="6153" max="6153" width="9.296875" style="6" customWidth="1"/>
    <col min="6154" max="6341" width="9.296875" style="6"/>
    <col min="6342" max="6342" width="32" style="6" customWidth="1"/>
    <col min="6343" max="6343" width="11.5" style="6" bestFit="1" customWidth="1"/>
    <col min="6344" max="6345" width="10.5" style="6" bestFit="1" customWidth="1"/>
    <col min="6346" max="6346" width="12.6992187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9921875" style="6" bestFit="1" customWidth="1"/>
    <col min="6371" max="6371" width="12.6992187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9921875" style="6" bestFit="1" customWidth="1"/>
    <col min="6378" max="6378" width="11.5" style="6" bestFit="1" customWidth="1"/>
    <col min="6379" max="6380" width="10.5" style="6" bestFit="1" customWidth="1"/>
    <col min="6381" max="6381" width="12.69921875" style="6" bestFit="1" customWidth="1"/>
    <col min="6382" max="6382" width="12.5" style="6" bestFit="1" customWidth="1"/>
    <col min="6383" max="6383" width="11.5" style="6" bestFit="1" customWidth="1"/>
    <col min="6384" max="6384" width="10.5" style="6" bestFit="1" customWidth="1"/>
    <col min="6385" max="6385" width="12.69921875" style="6" bestFit="1" customWidth="1"/>
    <col min="6386" max="6386" width="12.5" style="6" bestFit="1" customWidth="1"/>
    <col min="6387" max="6388" width="9.5" style="6" bestFit="1" customWidth="1"/>
    <col min="6389" max="6389" width="12.69921875" style="6" bestFit="1" customWidth="1"/>
    <col min="6390" max="6390" width="10.5" style="6" bestFit="1" customWidth="1"/>
    <col min="6391" max="6392" width="9.5" style="6" bestFit="1" customWidth="1"/>
    <col min="6393" max="6393" width="12.69921875" style="6" bestFit="1" customWidth="1"/>
    <col min="6394" max="6394" width="11.5" style="6" bestFit="1" customWidth="1"/>
    <col min="6395" max="6396" width="10.5" style="6" bestFit="1" customWidth="1"/>
    <col min="6397" max="6397" width="12.69921875" style="6" bestFit="1" customWidth="1"/>
    <col min="6398" max="6398" width="10.5" style="6" bestFit="1" customWidth="1"/>
    <col min="6399" max="6399" width="9.5" style="6" bestFit="1" customWidth="1"/>
    <col min="6400" max="6400" width="9.69921875" style="6" bestFit="1" customWidth="1"/>
    <col min="6401" max="6401" width="12.69921875" style="6" bestFit="1" customWidth="1"/>
    <col min="6402" max="6402" width="11.5" style="6" bestFit="1" customWidth="1"/>
    <col min="6403" max="6404" width="10.5" style="6" bestFit="1" customWidth="1"/>
    <col min="6405" max="6405" width="12.5" style="6" bestFit="1" customWidth="1"/>
    <col min="6406" max="6406" width="12.69921875" style="6" customWidth="1"/>
    <col min="6407" max="6408" width="9.296875" style="6"/>
    <col min="6409" max="6409" width="9.296875" style="6" customWidth="1"/>
    <col min="6410" max="6597" width="9.296875" style="6"/>
    <col min="6598" max="6598" width="32" style="6" customWidth="1"/>
    <col min="6599" max="6599" width="11.5" style="6" bestFit="1" customWidth="1"/>
    <col min="6600" max="6601" width="10.5" style="6" bestFit="1" customWidth="1"/>
    <col min="6602" max="6602" width="12.6992187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9921875" style="6" bestFit="1" customWidth="1"/>
    <col min="6627" max="6627" width="12.6992187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9921875" style="6" bestFit="1" customWidth="1"/>
    <col min="6634" max="6634" width="11.5" style="6" bestFit="1" customWidth="1"/>
    <col min="6635" max="6636" width="10.5" style="6" bestFit="1" customWidth="1"/>
    <col min="6637" max="6637" width="12.69921875" style="6" bestFit="1" customWidth="1"/>
    <col min="6638" max="6638" width="12.5" style="6" bestFit="1" customWidth="1"/>
    <col min="6639" max="6639" width="11.5" style="6" bestFit="1" customWidth="1"/>
    <col min="6640" max="6640" width="10.5" style="6" bestFit="1" customWidth="1"/>
    <col min="6641" max="6641" width="12.69921875" style="6" bestFit="1" customWidth="1"/>
    <col min="6642" max="6642" width="12.5" style="6" bestFit="1" customWidth="1"/>
    <col min="6643" max="6644" width="9.5" style="6" bestFit="1" customWidth="1"/>
    <col min="6645" max="6645" width="12.69921875" style="6" bestFit="1" customWidth="1"/>
    <col min="6646" max="6646" width="10.5" style="6" bestFit="1" customWidth="1"/>
    <col min="6647" max="6648" width="9.5" style="6" bestFit="1" customWidth="1"/>
    <col min="6649" max="6649" width="12.69921875" style="6" bestFit="1" customWidth="1"/>
    <col min="6650" max="6650" width="11.5" style="6" bestFit="1" customWidth="1"/>
    <col min="6651" max="6652" width="10.5" style="6" bestFit="1" customWidth="1"/>
    <col min="6653" max="6653" width="12.69921875" style="6" bestFit="1" customWidth="1"/>
    <col min="6654" max="6654" width="10.5" style="6" bestFit="1" customWidth="1"/>
    <col min="6655" max="6655" width="9.5" style="6" bestFit="1" customWidth="1"/>
    <col min="6656" max="6656" width="9.69921875" style="6" bestFit="1" customWidth="1"/>
    <col min="6657" max="6657" width="12.69921875" style="6" bestFit="1" customWidth="1"/>
    <col min="6658" max="6658" width="11.5" style="6" bestFit="1" customWidth="1"/>
    <col min="6659" max="6660" width="10.5" style="6" bestFit="1" customWidth="1"/>
    <col min="6661" max="6661" width="12.5" style="6" bestFit="1" customWidth="1"/>
    <col min="6662" max="6662" width="12.69921875" style="6" customWidth="1"/>
    <col min="6663" max="6664" width="9.296875" style="6"/>
    <col min="6665" max="6665" width="9.296875" style="6" customWidth="1"/>
    <col min="6666" max="6853" width="9.296875" style="6"/>
    <col min="6854" max="6854" width="32" style="6" customWidth="1"/>
    <col min="6855" max="6855" width="11.5" style="6" bestFit="1" customWidth="1"/>
    <col min="6856" max="6857" width="10.5" style="6" bestFit="1" customWidth="1"/>
    <col min="6858" max="6858" width="12.6992187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9921875" style="6" bestFit="1" customWidth="1"/>
    <col min="6883" max="6883" width="12.6992187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9921875" style="6" bestFit="1" customWidth="1"/>
    <col min="6890" max="6890" width="11.5" style="6" bestFit="1" customWidth="1"/>
    <col min="6891" max="6892" width="10.5" style="6" bestFit="1" customWidth="1"/>
    <col min="6893" max="6893" width="12.69921875" style="6" bestFit="1" customWidth="1"/>
    <col min="6894" max="6894" width="12.5" style="6" bestFit="1" customWidth="1"/>
    <col min="6895" max="6895" width="11.5" style="6" bestFit="1" customWidth="1"/>
    <col min="6896" max="6896" width="10.5" style="6" bestFit="1" customWidth="1"/>
    <col min="6897" max="6897" width="12.69921875" style="6" bestFit="1" customWidth="1"/>
    <col min="6898" max="6898" width="12.5" style="6" bestFit="1" customWidth="1"/>
    <col min="6899" max="6900" width="9.5" style="6" bestFit="1" customWidth="1"/>
    <col min="6901" max="6901" width="12.69921875" style="6" bestFit="1" customWidth="1"/>
    <col min="6902" max="6902" width="10.5" style="6" bestFit="1" customWidth="1"/>
    <col min="6903" max="6904" width="9.5" style="6" bestFit="1" customWidth="1"/>
    <col min="6905" max="6905" width="12.69921875" style="6" bestFit="1" customWidth="1"/>
    <col min="6906" max="6906" width="11.5" style="6" bestFit="1" customWidth="1"/>
    <col min="6907" max="6908" width="10.5" style="6" bestFit="1" customWidth="1"/>
    <col min="6909" max="6909" width="12.69921875" style="6" bestFit="1" customWidth="1"/>
    <col min="6910" max="6910" width="10.5" style="6" bestFit="1" customWidth="1"/>
    <col min="6911" max="6911" width="9.5" style="6" bestFit="1" customWidth="1"/>
    <col min="6912" max="6912" width="9.69921875" style="6" bestFit="1" customWidth="1"/>
    <col min="6913" max="6913" width="12.69921875" style="6" bestFit="1" customWidth="1"/>
    <col min="6914" max="6914" width="11.5" style="6" bestFit="1" customWidth="1"/>
    <col min="6915" max="6916" width="10.5" style="6" bestFit="1" customWidth="1"/>
    <col min="6917" max="6917" width="12.5" style="6" bestFit="1" customWidth="1"/>
    <col min="6918" max="6918" width="12.69921875" style="6" customWidth="1"/>
    <col min="6919" max="6920" width="9.296875" style="6"/>
    <col min="6921" max="6921" width="9.296875" style="6" customWidth="1"/>
    <col min="6922" max="7109" width="9.296875" style="6"/>
    <col min="7110" max="7110" width="32" style="6" customWidth="1"/>
    <col min="7111" max="7111" width="11.5" style="6" bestFit="1" customWidth="1"/>
    <col min="7112" max="7113" width="10.5" style="6" bestFit="1" customWidth="1"/>
    <col min="7114" max="7114" width="12.6992187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9921875" style="6" bestFit="1" customWidth="1"/>
    <col min="7139" max="7139" width="12.6992187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9921875" style="6" bestFit="1" customWidth="1"/>
    <col min="7146" max="7146" width="11.5" style="6" bestFit="1" customWidth="1"/>
    <col min="7147" max="7148" width="10.5" style="6" bestFit="1" customWidth="1"/>
    <col min="7149" max="7149" width="12.69921875" style="6" bestFit="1" customWidth="1"/>
    <col min="7150" max="7150" width="12.5" style="6" bestFit="1" customWidth="1"/>
    <col min="7151" max="7151" width="11.5" style="6" bestFit="1" customWidth="1"/>
    <col min="7152" max="7152" width="10.5" style="6" bestFit="1" customWidth="1"/>
    <col min="7153" max="7153" width="12.69921875" style="6" bestFit="1" customWidth="1"/>
    <col min="7154" max="7154" width="12.5" style="6" bestFit="1" customWidth="1"/>
    <col min="7155" max="7156" width="9.5" style="6" bestFit="1" customWidth="1"/>
    <col min="7157" max="7157" width="12.69921875" style="6" bestFit="1" customWidth="1"/>
    <col min="7158" max="7158" width="10.5" style="6" bestFit="1" customWidth="1"/>
    <col min="7159" max="7160" width="9.5" style="6" bestFit="1" customWidth="1"/>
    <col min="7161" max="7161" width="12.69921875" style="6" bestFit="1" customWidth="1"/>
    <col min="7162" max="7162" width="11.5" style="6" bestFit="1" customWidth="1"/>
    <col min="7163" max="7164" width="10.5" style="6" bestFit="1" customWidth="1"/>
    <col min="7165" max="7165" width="12.69921875" style="6" bestFit="1" customWidth="1"/>
    <col min="7166" max="7166" width="10.5" style="6" bestFit="1" customWidth="1"/>
    <col min="7167" max="7167" width="9.5" style="6" bestFit="1" customWidth="1"/>
    <col min="7168" max="7168" width="9.69921875" style="6" bestFit="1" customWidth="1"/>
    <col min="7169" max="7169" width="12.69921875" style="6" bestFit="1" customWidth="1"/>
    <col min="7170" max="7170" width="11.5" style="6" bestFit="1" customWidth="1"/>
    <col min="7171" max="7172" width="10.5" style="6" bestFit="1" customWidth="1"/>
    <col min="7173" max="7173" width="12.5" style="6" bestFit="1" customWidth="1"/>
    <col min="7174" max="7174" width="12.69921875" style="6" customWidth="1"/>
    <col min="7175" max="7176" width="9.296875" style="6"/>
    <col min="7177" max="7177" width="9.296875" style="6" customWidth="1"/>
    <col min="7178" max="7365" width="9.296875" style="6"/>
    <col min="7366" max="7366" width="32" style="6" customWidth="1"/>
    <col min="7367" max="7367" width="11.5" style="6" bestFit="1" customWidth="1"/>
    <col min="7368" max="7369" width="10.5" style="6" bestFit="1" customWidth="1"/>
    <col min="7370" max="7370" width="12.6992187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9921875" style="6" bestFit="1" customWidth="1"/>
    <col min="7395" max="7395" width="12.6992187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9921875" style="6" bestFit="1" customWidth="1"/>
    <col min="7402" max="7402" width="11.5" style="6" bestFit="1" customWidth="1"/>
    <col min="7403" max="7404" width="10.5" style="6" bestFit="1" customWidth="1"/>
    <col min="7405" max="7405" width="12.69921875" style="6" bestFit="1" customWidth="1"/>
    <col min="7406" max="7406" width="12.5" style="6" bestFit="1" customWidth="1"/>
    <col min="7407" max="7407" width="11.5" style="6" bestFit="1" customWidth="1"/>
    <col min="7408" max="7408" width="10.5" style="6" bestFit="1" customWidth="1"/>
    <col min="7409" max="7409" width="12.69921875" style="6" bestFit="1" customWidth="1"/>
    <col min="7410" max="7410" width="12.5" style="6" bestFit="1" customWidth="1"/>
    <col min="7411" max="7412" width="9.5" style="6" bestFit="1" customWidth="1"/>
    <col min="7413" max="7413" width="12.69921875" style="6" bestFit="1" customWidth="1"/>
    <col min="7414" max="7414" width="10.5" style="6" bestFit="1" customWidth="1"/>
    <col min="7415" max="7416" width="9.5" style="6" bestFit="1" customWidth="1"/>
    <col min="7417" max="7417" width="12.69921875" style="6" bestFit="1" customWidth="1"/>
    <col min="7418" max="7418" width="11.5" style="6" bestFit="1" customWidth="1"/>
    <col min="7419" max="7420" width="10.5" style="6" bestFit="1" customWidth="1"/>
    <col min="7421" max="7421" width="12.69921875" style="6" bestFit="1" customWidth="1"/>
    <col min="7422" max="7422" width="10.5" style="6" bestFit="1" customWidth="1"/>
    <col min="7423" max="7423" width="9.5" style="6" bestFit="1" customWidth="1"/>
    <col min="7424" max="7424" width="9.69921875" style="6" bestFit="1" customWidth="1"/>
    <col min="7425" max="7425" width="12.69921875" style="6" bestFit="1" customWidth="1"/>
    <col min="7426" max="7426" width="11.5" style="6" bestFit="1" customWidth="1"/>
    <col min="7427" max="7428" width="10.5" style="6" bestFit="1" customWidth="1"/>
    <col min="7429" max="7429" width="12.5" style="6" bestFit="1" customWidth="1"/>
    <col min="7430" max="7430" width="12.69921875" style="6" customWidth="1"/>
    <col min="7431" max="7432" width="9.296875" style="6"/>
    <col min="7433" max="7433" width="9.296875" style="6" customWidth="1"/>
    <col min="7434" max="7621" width="9.296875" style="6"/>
    <col min="7622" max="7622" width="32" style="6" customWidth="1"/>
    <col min="7623" max="7623" width="11.5" style="6" bestFit="1" customWidth="1"/>
    <col min="7624" max="7625" width="10.5" style="6" bestFit="1" customWidth="1"/>
    <col min="7626" max="7626" width="12.6992187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9921875" style="6" bestFit="1" customWidth="1"/>
    <col min="7651" max="7651" width="12.6992187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9921875" style="6" bestFit="1" customWidth="1"/>
    <col min="7658" max="7658" width="11.5" style="6" bestFit="1" customWidth="1"/>
    <col min="7659" max="7660" width="10.5" style="6" bestFit="1" customWidth="1"/>
    <col min="7661" max="7661" width="12.69921875" style="6" bestFit="1" customWidth="1"/>
    <col min="7662" max="7662" width="12.5" style="6" bestFit="1" customWidth="1"/>
    <col min="7663" max="7663" width="11.5" style="6" bestFit="1" customWidth="1"/>
    <col min="7664" max="7664" width="10.5" style="6" bestFit="1" customWidth="1"/>
    <col min="7665" max="7665" width="12.69921875" style="6" bestFit="1" customWidth="1"/>
    <col min="7666" max="7666" width="12.5" style="6" bestFit="1" customWidth="1"/>
    <col min="7667" max="7668" width="9.5" style="6" bestFit="1" customWidth="1"/>
    <col min="7669" max="7669" width="12.69921875" style="6" bestFit="1" customWidth="1"/>
    <col min="7670" max="7670" width="10.5" style="6" bestFit="1" customWidth="1"/>
    <col min="7671" max="7672" width="9.5" style="6" bestFit="1" customWidth="1"/>
    <col min="7673" max="7673" width="12.69921875" style="6" bestFit="1" customWidth="1"/>
    <col min="7674" max="7674" width="11.5" style="6" bestFit="1" customWidth="1"/>
    <col min="7675" max="7676" width="10.5" style="6" bestFit="1" customWidth="1"/>
    <col min="7677" max="7677" width="12.69921875" style="6" bestFit="1" customWidth="1"/>
    <col min="7678" max="7678" width="10.5" style="6" bestFit="1" customWidth="1"/>
    <col min="7679" max="7679" width="9.5" style="6" bestFit="1" customWidth="1"/>
    <col min="7680" max="7680" width="9.69921875" style="6" bestFit="1" customWidth="1"/>
    <col min="7681" max="7681" width="12.69921875" style="6" bestFit="1" customWidth="1"/>
    <col min="7682" max="7682" width="11.5" style="6" bestFit="1" customWidth="1"/>
    <col min="7683" max="7684" width="10.5" style="6" bestFit="1" customWidth="1"/>
    <col min="7685" max="7685" width="12.5" style="6" bestFit="1" customWidth="1"/>
    <col min="7686" max="7686" width="12.69921875" style="6" customWidth="1"/>
    <col min="7687" max="7688" width="9.296875" style="6"/>
    <col min="7689" max="7689" width="9.296875" style="6" customWidth="1"/>
    <col min="7690" max="7877" width="9.296875" style="6"/>
    <col min="7878" max="7878" width="32" style="6" customWidth="1"/>
    <col min="7879" max="7879" width="11.5" style="6" bestFit="1" customWidth="1"/>
    <col min="7880" max="7881" width="10.5" style="6" bestFit="1" customWidth="1"/>
    <col min="7882" max="7882" width="12.6992187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9921875" style="6" bestFit="1" customWidth="1"/>
    <col min="7907" max="7907" width="12.6992187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9921875" style="6" bestFit="1" customWidth="1"/>
    <col min="7914" max="7914" width="11.5" style="6" bestFit="1" customWidth="1"/>
    <col min="7915" max="7916" width="10.5" style="6" bestFit="1" customWidth="1"/>
    <col min="7917" max="7917" width="12.69921875" style="6" bestFit="1" customWidth="1"/>
    <col min="7918" max="7918" width="12.5" style="6" bestFit="1" customWidth="1"/>
    <col min="7919" max="7919" width="11.5" style="6" bestFit="1" customWidth="1"/>
    <col min="7920" max="7920" width="10.5" style="6" bestFit="1" customWidth="1"/>
    <col min="7921" max="7921" width="12.69921875" style="6" bestFit="1" customWidth="1"/>
    <col min="7922" max="7922" width="12.5" style="6" bestFit="1" customWidth="1"/>
    <col min="7923" max="7924" width="9.5" style="6" bestFit="1" customWidth="1"/>
    <col min="7925" max="7925" width="12.69921875" style="6" bestFit="1" customWidth="1"/>
    <col min="7926" max="7926" width="10.5" style="6" bestFit="1" customWidth="1"/>
    <col min="7927" max="7928" width="9.5" style="6" bestFit="1" customWidth="1"/>
    <col min="7929" max="7929" width="12.69921875" style="6" bestFit="1" customWidth="1"/>
    <col min="7930" max="7930" width="11.5" style="6" bestFit="1" customWidth="1"/>
    <col min="7931" max="7932" width="10.5" style="6" bestFit="1" customWidth="1"/>
    <col min="7933" max="7933" width="12.69921875" style="6" bestFit="1" customWidth="1"/>
    <col min="7934" max="7934" width="10.5" style="6" bestFit="1" customWidth="1"/>
    <col min="7935" max="7935" width="9.5" style="6" bestFit="1" customWidth="1"/>
    <col min="7936" max="7936" width="9.69921875" style="6" bestFit="1" customWidth="1"/>
    <col min="7937" max="7937" width="12.69921875" style="6" bestFit="1" customWidth="1"/>
    <col min="7938" max="7938" width="11.5" style="6" bestFit="1" customWidth="1"/>
    <col min="7939" max="7940" width="10.5" style="6" bestFit="1" customWidth="1"/>
    <col min="7941" max="7941" width="12.5" style="6" bestFit="1" customWidth="1"/>
    <col min="7942" max="7942" width="12.69921875" style="6" customWidth="1"/>
    <col min="7943" max="7944" width="9.296875" style="6"/>
    <col min="7945" max="7945" width="9.296875" style="6" customWidth="1"/>
    <col min="7946" max="8133" width="9.296875" style="6"/>
    <col min="8134" max="8134" width="32" style="6" customWidth="1"/>
    <col min="8135" max="8135" width="11.5" style="6" bestFit="1" customWidth="1"/>
    <col min="8136" max="8137" width="10.5" style="6" bestFit="1" customWidth="1"/>
    <col min="8138" max="8138" width="12.6992187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9921875" style="6" bestFit="1" customWidth="1"/>
    <col min="8163" max="8163" width="12.6992187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9921875" style="6" bestFit="1" customWidth="1"/>
    <col min="8170" max="8170" width="11.5" style="6" bestFit="1" customWidth="1"/>
    <col min="8171" max="8172" width="10.5" style="6" bestFit="1" customWidth="1"/>
    <col min="8173" max="8173" width="12.69921875" style="6" bestFit="1" customWidth="1"/>
    <col min="8174" max="8174" width="12.5" style="6" bestFit="1" customWidth="1"/>
    <col min="8175" max="8175" width="11.5" style="6" bestFit="1" customWidth="1"/>
    <col min="8176" max="8176" width="10.5" style="6" bestFit="1" customWidth="1"/>
    <col min="8177" max="8177" width="12.69921875" style="6" bestFit="1" customWidth="1"/>
    <col min="8178" max="8178" width="12.5" style="6" bestFit="1" customWidth="1"/>
    <col min="8179" max="8180" width="9.5" style="6" bestFit="1" customWidth="1"/>
    <col min="8181" max="8181" width="12.69921875" style="6" bestFit="1" customWidth="1"/>
    <col min="8182" max="8182" width="10.5" style="6" bestFit="1" customWidth="1"/>
    <col min="8183" max="8184" width="9.5" style="6" bestFit="1" customWidth="1"/>
    <col min="8185" max="8185" width="12.69921875" style="6" bestFit="1" customWidth="1"/>
    <col min="8186" max="8186" width="11.5" style="6" bestFit="1" customWidth="1"/>
    <col min="8187" max="8188" width="10.5" style="6" bestFit="1" customWidth="1"/>
    <col min="8189" max="8189" width="12.69921875" style="6" bestFit="1" customWidth="1"/>
    <col min="8190" max="8190" width="10.5" style="6" bestFit="1" customWidth="1"/>
    <col min="8191" max="8191" width="9.5" style="6" bestFit="1" customWidth="1"/>
    <col min="8192" max="8192" width="9.69921875" style="6" bestFit="1" customWidth="1"/>
    <col min="8193" max="8193" width="12.69921875" style="6" bestFit="1" customWidth="1"/>
    <col min="8194" max="8194" width="11.5" style="6" bestFit="1" customWidth="1"/>
    <col min="8195" max="8196" width="10.5" style="6" bestFit="1" customWidth="1"/>
    <col min="8197" max="8197" width="12.5" style="6" bestFit="1" customWidth="1"/>
    <col min="8198" max="8198" width="12.69921875" style="6" customWidth="1"/>
    <col min="8199" max="8200" width="9.296875" style="6"/>
    <col min="8201" max="8201" width="9.296875" style="6" customWidth="1"/>
    <col min="8202" max="8389" width="9.296875" style="6"/>
    <col min="8390" max="8390" width="32" style="6" customWidth="1"/>
    <col min="8391" max="8391" width="11.5" style="6" bestFit="1" customWidth="1"/>
    <col min="8392" max="8393" width="10.5" style="6" bestFit="1" customWidth="1"/>
    <col min="8394" max="8394" width="12.6992187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9921875" style="6" bestFit="1" customWidth="1"/>
    <col min="8419" max="8419" width="12.6992187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9921875" style="6" bestFit="1" customWidth="1"/>
    <col min="8426" max="8426" width="11.5" style="6" bestFit="1" customWidth="1"/>
    <col min="8427" max="8428" width="10.5" style="6" bestFit="1" customWidth="1"/>
    <col min="8429" max="8429" width="12.69921875" style="6" bestFit="1" customWidth="1"/>
    <col min="8430" max="8430" width="12.5" style="6" bestFit="1" customWidth="1"/>
    <col min="8431" max="8431" width="11.5" style="6" bestFit="1" customWidth="1"/>
    <col min="8432" max="8432" width="10.5" style="6" bestFit="1" customWidth="1"/>
    <col min="8433" max="8433" width="12.69921875" style="6" bestFit="1" customWidth="1"/>
    <col min="8434" max="8434" width="12.5" style="6" bestFit="1" customWidth="1"/>
    <col min="8435" max="8436" width="9.5" style="6" bestFit="1" customWidth="1"/>
    <col min="8437" max="8437" width="12.69921875" style="6" bestFit="1" customWidth="1"/>
    <col min="8438" max="8438" width="10.5" style="6" bestFit="1" customWidth="1"/>
    <col min="8439" max="8440" width="9.5" style="6" bestFit="1" customWidth="1"/>
    <col min="8441" max="8441" width="12.69921875" style="6" bestFit="1" customWidth="1"/>
    <col min="8442" max="8442" width="11.5" style="6" bestFit="1" customWidth="1"/>
    <col min="8443" max="8444" width="10.5" style="6" bestFit="1" customWidth="1"/>
    <col min="8445" max="8445" width="12.69921875" style="6" bestFit="1" customWidth="1"/>
    <col min="8446" max="8446" width="10.5" style="6" bestFit="1" customWidth="1"/>
    <col min="8447" max="8447" width="9.5" style="6" bestFit="1" customWidth="1"/>
    <col min="8448" max="8448" width="9.69921875" style="6" bestFit="1" customWidth="1"/>
    <col min="8449" max="8449" width="12.69921875" style="6" bestFit="1" customWidth="1"/>
    <col min="8450" max="8450" width="11.5" style="6" bestFit="1" customWidth="1"/>
    <col min="8451" max="8452" width="10.5" style="6" bestFit="1" customWidth="1"/>
    <col min="8453" max="8453" width="12.5" style="6" bestFit="1" customWidth="1"/>
    <col min="8454" max="8454" width="12.69921875" style="6" customWidth="1"/>
    <col min="8455" max="8456" width="9.296875" style="6"/>
    <col min="8457" max="8457" width="9.296875" style="6" customWidth="1"/>
    <col min="8458" max="8645" width="9.296875" style="6"/>
    <col min="8646" max="8646" width="32" style="6" customWidth="1"/>
    <col min="8647" max="8647" width="11.5" style="6" bestFit="1" customWidth="1"/>
    <col min="8648" max="8649" width="10.5" style="6" bestFit="1" customWidth="1"/>
    <col min="8650" max="8650" width="12.6992187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9921875" style="6" bestFit="1" customWidth="1"/>
    <col min="8675" max="8675" width="12.6992187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9921875" style="6" bestFit="1" customWidth="1"/>
    <col min="8682" max="8682" width="11.5" style="6" bestFit="1" customWidth="1"/>
    <col min="8683" max="8684" width="10.5" style="6" bestFit="1" customWidth="1"/>
    <col min="8685" max="8685" width="12.69921875" style="6" bestFit="1" customWidth="1"/>
    <col min="8686" max="8686" width="12.5" style="6" bestFit="1" customWidth="1"/>
    <col min="8687" max="8687" width="11.5" style="6" bestFit="1" customWidth="1"/>
    <col min="8688" max="8688" width="10.5" style="6" bestFit="1" customWidth="1"/>
    <col min="8689" max="8689" width="12.69921875" style="6" bestFit="1" customWidth="1"/>
    <col min="8690" max="8690" width="12.5" style="6" bestFit="1" customWidth="1"/>
    <col min="8691" max="8692" width="9.5" style="6" bestFit="1" customWidth="1"/>
    <col min="8693" max="8693" width="12.69921875" style="6" bestFit="1" customWidth="1"/>
    <col min="8694" max="8694" width="10.5" style="6" bestFit="1" customWidth="1"/>
    <col min="8695" max="8696" width="9.5" style="6" bestFit="1" customWidth="1"/>
    <col min="8697" max="8697" width="12.69921875" style="6" bestFit="1" customWidth="1"/>
    <col min="8698" max="8698" width="11.5" style="6" bestFit="1" customWidth="1"/>
    <col min="8699" max="8700" width="10.5" style="6" bestFit="1" customWidth="1"/>
    <col min="8701" max="8701" width="12.69921875" style="6" bestFit="1" customWidth="1"/>
    <col min="8702" max="8702" width="10.5" style="6" bestFit="1" customWidth="1"/>
    <col min="8703" max="8703" width="9.5" style="6" bestFit="1" customWidth="1"/>
    <col min="8704" max="8704" width="9.69921875" style="6" bestFit="1" customWidth="1"/>
    <col min="8705" max="8705" width="12.69921875" style="6" bestFit="1" customWidth="1"/>
    <col min="8706" max="8706" width="11.5" style="6" bestFit="1" customWidth="1"/>
    <col min="8707" max="8708" width="10.5" style="6" bestFit="1" customWidth="1"/>
    <col min="8709" max="8709" width="12.5" style="6" bestFit="1" customWidth="1"/>
    <col min="8710" max="8710" width="12.69921875" style="6" customWidth="1"/>
    <col min="8711" max="8712" width="9.296875" style="6"/>
    <col min="8713" max="8713" width="9.296875" style="6" customWidth="1"/>
    <col min="8714" max="8901" width="9.296875" style="6"/>
    <col min="8902" max="8902" width="32" style="6" customWidth="1"/>
    <col min="8903" max="8903" width="11.5" style="6" bestFit="1" customWidth="1"/>
    <col min="8904" max="8905" width="10.5" style="6" bestFit="1" customWidth="1"/>
    <col min="8906" max="8906" width="12.6992187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9921875" style="6" bestFit="1" customWidth="1"/>
    <col min="8931" max="8931" width="12.6992187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9921875" style="6" bestFit="1" customWidth="1"/>
    <col min="8938" max="8938" width="11.5" style="6" bestFit="1" customWidth="1"/>
    <col min="8939" max="8940" width="10.5" style="6" bestFit="1" customWidth="1"/>
    <col min="8941" max="8941" width="12.69921875" style="6" bestFit="1" customWidth="1"/>
    <col min="8942" max="8942" width="12.5" style="6" bestFit="1" customWidth="1"/>
    <col min="8943" max="8943" width="11.5" style="6" bestFit="1" customWidth="1"/>
    <col min="8944" max="8944" width="10.5" style="6" bestFit="1" customWidth="1"/>
    <col min="8945" max="8945" width="12.69921875" style="6" bestFit="1" customWidth="1"/>
    <col min="8946" max="8946" width="12.5" style="6" bestFit="1" customWidth="1"/>
    <col min="8947" max="8948" width="9.5" style="6" bestFit="1" customWidth="1"/>
    <col min="8949" max="8949" width="12.69921875" style="6" bestFit="1" customWidth="1"/>
    <col min="8950" max="8950" width="10.5" style="6" bestFit="1" customWidth="1"/>
    <col min="8951" max="8952" width="9.5" style="6" bestFit="1" customWidth="1"/>
    <col min="8953" max="8953" width="12.69921875" style="6" bestFit="1" customWidth="1"/>
    <col min="8954" max="8954" width="11.5" style="6" bestFit="1" customWidth="1"/>
    <col min="8955" max="8956" width="10.5" style="6" bestFit="1" customWidth="1"/>
    <col min="8957" max="8957" width="12.69921875" style="6" bestFit="1" customWidth="1"/>
    <col min="8958" max="8958" width="10.5" style="6" bestFit="1" customWidth="1"/>
    <col min="8959" max="8959" width="9.5" style="6" bestFit="1" customWidth="1"/>
    <col min="8960" max="8960" width="9.69921875" style="6" bestFit="1" customWidth="1"/>
    <col min="8961" max="8961" width="12.69921875" style="6" bestFit="1" customWidth="1"/>
    <col min="8962" max="8962" width="11.5" style="6" bestFit="1" customWidth="1"/>
    <col min="8963" max="8964" width="10.5" style="6" bestFit="1" customWidth="1"/>
    <col min="8965" max="8965" width="12.5" style="6" bestFit="1" customWidth="1"/>
    <col min="8966" max="8966" width="12.69921875" style="6" customWidth="1"/>
    <col min="8967" max="8968" width="9.296875" style="6"/>
    <col min="8969" max="8969" width="9.296875" style="6" customWidth="1"/>
    <col min="8970" max="9157" width="9.296875" style="6"/>
    <col min="9158" max="9158" width="32" style="6" customWidth="1"/>
    <col min="9159" max="9159" width="11.5" style="6" bestFit="1" customWidth="1"/>
    <col min="9160" max="9161" width="10.5" style="6" bestFit="1" customWidth="1"/>
    <col min="9162" max="9162" width="12.6992187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9921875" style="6" bestFit="1" customWidth="1"/>
    <col min="9187" max="9187" width="12.6992187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9921875" style="6" bestFit="1" customWidth="1"/>
    <col min="9194" max="9194" width="11.5" style="6" bestFit="1" customWidth="1"/>
    <col min="9195" max="9196" width="10.5" style="6" bestFit="1" customWidth="1"/>
    <col min="9197" max="9197" width="12.69921875" style="6" bestFit="1" customWidth="1"/>
    <col min="9198" max="9198" width="12.5" style="6" bestFit="1" customWidth="1"/>
    <col min="9199" max="9199" width="11.5" style="6" bestFit="1" customWidth="1"/>
    <col min="9200" max="9200" width="10.5" style="6" bestFit="1" customWidth="1"/>
    <col min="9201" max="9201" width="12.69921875" style="6" bestFit="1" customWidth="1"/>
    <col min="9202" max="9202" width="12.5" style="6" bestFit="1" customWidth="1"/>
    <col min="9203" max="9204" width="9.5" style="6" bestFit="1" customWidth="1"/>
    <col min="9205" max="9205" width="12.69921875" style="6" bestFit="1" customWidth="1"/>
    <col min="9206" max="9206" width="10.5" style="6" bestFit="1" customWidth="1"/>
    <col min="9207" max="9208" width="9.5" style="6" bestFit="1" customWidth="1"/>
    <col min="9209" max="9209" width="12.69921875" style="6" bestFit="1" customWidth="1"/>
    <col min="9210" max="9210" width="11.5" style="6" bestFit="1" customWidth="1"/>
    <col min="9211" max="9212" width="10.5" style="6" bestFit="1" customWidth="1"/>
    <col min="9213" max="9213" width="12.69921875" style="6" bestFit="1" customWidth="1"/>
    <col min="9214" max="9214" width="10.5" style="6" bestFit="1" customWidth="1"/>
    <col min="9215" max="9215" width="9.5" style="6" bestFit="1" customWidth="1"/>
    <col min="9216" max="9216" width="9.69921875" style="6" bestFit="1" customWidth="1"/>
    <col min="9217" max="9217" width="12.69921875" style="6" bestFit="1" customWidth="1"/>
    <col min="9218" max="9218" width="11.5" style="6" bestFit="1" customWidth="1"/>
    <col min="9219" max="9220" width="10.5" style="6" bestFit="1" customWidth="1"/>
    <col min="9221" max="9221" width="12.5" style="6" bestFit="1" customWidth="1"/>
    <col min="9222" max="9222" width="12.69921875" style="6" customWidth="1"/>
    <col min="9223" max="9224" width="9.296875" style="6"/>
    <col min="9225" max="9225" width="9.296875" style="6" customWidth="1"/>
    <col min="9226" max="9413" width="9.296875" style="6"/>
    <col min="9414" max="9414" width="32" style="6" customWidth="1"/>
    <col min="9415" max="9415" width="11.5" style="6" bestFit="1" customWidth="1"/>
    <col min="9416" max="9417" width="10.5" style="6" bestFit="1" customWidth="1"/>
    <col min="9418" max="9418" width="12.6992187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9921875" style="6" bestFit="1" customWidth="1"/>
    <col min="9443" max="9443" width="12.6992187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9921875" style="6" bestFit="1" customWidth="1"/>
    <col min="9450" max="9450" width="11.5" style="6" bestFit="1" customWidth="1"/>
    <col min="9451" max="9452" width="10.5" style="6" bestFit="1" customWidth="1"/>
    <col min="9453" max="9453" width="12.69921875" style="6" bestFit="1" customWidth="1"/>
    <col min="9454" max="9454" width="12.5" style="6" bestFit="1" customWidth="1"/>
    <col min="9455" max="9455" width="11.5" style="6" bestFit="1" customWidth="1"/>
    <col min="9456" max="9456" width="10.5" style="6" bestFit="1" customWidth="1"/>
    <col min="9457" max="9457" width="12.69921875" style="6" bestFit="1" customWidth="1"/>
    <col min="9458" max="9458" width="12.5" style="6" bestFit="1" customWidth="1"/>
    <col min="9459" max="9460" width="9.5" style="6" bestFit="1" customWidth="1"/>
    <col min="9461" max="9461" width="12.69921875" style="6" bestFit="1" customWidth="1"/>
    <col min="9462" max="9462" width="10.5" style="6" bestFit="1" customWidth="1"/>
    <col min="9463" max="9464" width="9.5" style="6" bestFit="1" customWidth="1"/>
    <col min="9465" max="9465" width="12.69921875" style="6" bestFit="1" customWidth="1"/>
    <col min="9466" max="9466" width="11.5" style="6" bestFit="1" customWidth="1"/>
    <col min="9467" max="9468" width="10.5" style="6" bestFit="1" customWidth="1"/>
    <col min="9469" max="9469" width="12.69921875" style="6" bestFit="1" customWidth="1"/>
    <col min="9470" max="9470" width="10.5" style="6" bestFit="1" customWidth="1"/>
    <col min="9471" max="9471" width="9.5" style="6" bestFit="1" customWidth="1"/>
    <col min="9472" max="9472" width="9.69921875" style="6" bestFit="1" customWidth="1"/>
    <col min="9473" max="9473" width="12.69921875" style="6" bestFit="1" customWidth="1"/>
    <col min="9474" max="9474" width="11.5" style="6" bestFit="1" customWidth="1"/>
    <col min="9475" max="9476" width="10.5" style="6" bestFit="1" customWidth="1"/>
    <col min="9477" max="9477" width="12.5" style="6" bestFit="1" customWidth="1"/>
    <col min="9478" max="9478" width="12.69921875" style="6" customWidth="1"/>
    <col min="9479" max="9480" width="9.296875" style="6"/>
    <col min="9481" max="9481" width="9.296875" style="6" customWidth="1"/>
    <col min="9482" max="9669" width="9.296875" style="6"/>
    <col min="9670" max="9670" width="32" style="6" customWidth="1"/>
    <col min="9671" max="9671" width="11.5" style="6" bestFit="1" customWidth="1"/>
    <col min="9672" max="9673" width="10.5" style="6" bestFit="1" customWidth="1"/>
    <col min="9674" max="9674" width="12.6992187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9921875" style="6" bestFit="1" customWidth="1"/>
    <col min="9699" max="9699" width="12.6992187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9921875" style="6" bestFit="1" customWidth="1"/>
    <col min="9706" max="9706" width="11.5" style="6" bestFit="1" customWidth="1"/>
    <col min="9707" max="9708" width="10.5" style="6" bestFit="1" customWidth="1"/>
    <col min="9709" max="9709" width="12.69921875" style="6" bestFit="1" customWidth="1"/>
    <col min="9710" max="9710" width="12.5" style="6" bestFit="1" customWidth="1"/>
    <col min="9711" max="9711" width="11.5" style="6" bestFit="1" customWidth="1"/>
    <col min="9712" max="9712" width="10.5" style="6" bestFit="1" customWidth="1"/>
    <col min="9713" max="9713" width="12.69921875" style="6" bestFit="1" customWidth="1"/>
    <col min="9714" max="9714" width="12.5" style="6" bestFit="1" customWidth="1"/>
    <col min="9715" max="9716" width="9.5" style="6" bestFit="1" customWidth="1"/>
    <col min="9717" max="9717" width="12.69921875" style="6" bestFit="1" customWidth="1"/>
    <col min="9718" max="9718" width="10.5" style="6" bestFit="1" customWidth="1"/>
    <col min="9719" max="9720" width="9.5" style="6" bestFit="1" customWidth="1"/>
    <col min="9721" max="9721" width="12.69921875" style="6" bestFit="1" customWidth="1"/>
    <col min="9722" max="9722" width="11.5" style="6" bestFit="1" customWidth="1"/>
    <col min="9723" max="9724" width="10.5" style="6" bestFit="1" customWidth="1"/>
    <col min="9725" max="9725" width="12.69921875" style="6" bestFit="1" customWidth="1"/>
    <col min="9726" max="9726" width="10.5" style="6" bestFit="1" customWidth="1"/>
    <col min="9727" max="9727" width="9.5" style="6" bestFit="1" customWidth="1"/>
    <col min="9728" max="9728" width="9.69921875" style="6" bestFit="1" customWidth="1"/>
    <col min="9729" max="9729" width="12.69921875" style="6" bestFit="1" customWidth="1"/>
    <col min="9730" max="9730" width="11.5" style="6" bestFit="1" customWidth="1"/>
    <col min="9731" max="9732" width="10.5" style="6" bestFit="1" customWidth="1"/>
    <col min="9733" max="9733" width="12.5" style="6" bestFit="1" customWidth="1"/>
    <col min="9734" max="9734" width="12.69921875" style="6" customWidth="1"/>
    <col min="9735" max="9736" width="9.296875" style="6"/>
    <col min="9737" max="9737" width="9.296875" style="6" customWidth="1"/>
    <col min="9738" max="9925" width="9.296875" style="6"/>
    <col min="9926" max="9926" width="32" style="6" customWidth="1"/>
    <col min="9927" max="9927" width="11.5" style="6" bestFit="1" customWidth="1"/>
    <col min="9928" max="9929" width="10.5" style="6" bestFit="1" customWidth="1"/>
    <col min="9930" max="9930" width="12.6992187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9921875" style="6" bestFit="1" customWidth="1"/>
    <col min="9955" max="9955" width="12.6992187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9921875" style="6" bestFit="1" customWidth="1"/>
    <col min="9962" max="9962" width="11.5" style="6" bestFit="1" customWidth="1"/>
    <col min="9963" max="9964" width="10.5" style="6" bestFit="1" customWidth="1"/>
    <col min="9965" max="9965" width="12.69921875" style="6" bestFit="1" customWidth="1"/>
    <col min="9966" max="9966" width="12.5" style="6" bestFit="1" customWidth="1"/>
    <col min="9967" max="9967" width="11.5" style="6" bestFit="1" customWidth="1"/>
    <col min="9968" max="9968" width="10.5" style="6" bestFit="1" customWidth="1"/>
    <col min="9969" max="9969" width="12.69921875" style="6" bestFit="1" customWidth="1"/>
    <col min="9970" max="9970" width="12.5" style="6" bestFit="1" customWidth="1"/>
    <col min="9971" max="9972" width="9.5" style="6" bestFit="1" customWidth="1"/>
    <col min="9973" max="9973" width="12.69921875" style="6" bestFit="1" customWidth="1"/>
    <col min="9974" max="9974" width="10.5" style="6" bestFit="1" customWidth="1"/>
    <col min="9975" max="9976" width="9.5" style="6" bestFit="1" customWidth="1"/>
    <col min="9977" max="9977" width="12.69921875" style="6" bestFit="1" customWidth="1"/>
    <col min="9978" max="9978" width="11.5" style="6" bestFit="1" customWidth="1"/>
    <col min="9979" max="9980" width="10.5" style="6" bestFit="1" customWidth="1"/>
    <col min="9981" max="9981" width="12.69921875" style="6" bestFit="1" customWidth="1"/>
    <col min="9982" max="9982" width="10.5" style="6" bestFit="1" customWidth="1"/>
    <col min="9983" max="9983" width="9.5" style="6" bestFit="1" customWidth="1"/>
    <col min="9984" max="9984" width="9.69921875" style="6" bestFit="1" customWidth="1"/>
    <col min="9985" max="9985" width="12.69921875" style="6" bestFit="1" customWidth="1"/>
    <col min="9986" max="9986" width="11.5" style="6" bestFit="1" customWidth="1"/>
    <col min="9987" max="9988" width="10.5" style="6" bestFit="1" customWidth="1"/>
    <col min="9989" max="9989" width="12.5" style="6" bestFit="1" customWidth="1"/>
    <col min="9990" max="9990" width="12.69921875" style="6" customWidth="1"/>
    <col min="9991" max="9992" width="9.296875" style="6"/>
    <col min="9993" max="9993" width="9.296875" style="6" customWidth="1"/>
    <col min="9994" max="10181" width="9.296875" style="6"/>
    <col min="10182" max="10182" width="32" style="6" customWidth="1"/>
    <col min="10183" max="10183" width="11.5" style="6" bestFit="1" customWidth="1"/>
    <col min="10184" max="10185" width="10.5" style="6" bestFit="1" customWidth="1"/>
    <col min="10186" max="10186" width="12.6992187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9921875" style="6" bestFit="1" customWidth="1"/>
    <col min="10211" max="10211" width="12.6992187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9921875" style="6" bestFit="1" customWidth="1"/>
    <col min="10218" max="10218" width="11.5" style="6" bestFit="1" customWidth="1"/>
    <col min="10219" max="10220" width="10.5" style="6" bestFit="1" customWidth="1"/>
    <col min="10221" max="10221" width="12.69921875" style="6" bestFit="1" customWidth="1"/>
    <col min="10222" max="10222" width="12.5" style="6" bestFit="1" customWidth="1"/>
    <col min="10223" max="10223" width="11.5" style="6" bestFit="1" customWidth="1"/>
    <col min="10224" max="10224" width="10.5" style="6" bestFit="1" customWidth="1"/>
    <col min="10225" max="10225" width="12.69921875" style="6" bestFit="1" customWidth="1"/>
    <col min="10226" max="10226" width="12.5" style="6" bestFit="1" customWidth="1"/>
    <col min="10227" max="10228" width="9.5" style="6" bestFit="1" customWidth="1"/>
    <col min="10229" max="10229" width="12.69921875" style="6" bestFit="1" customWidth="1"/>
    <col min="10230" max="10230" width="10.5" style="6" bestFit="1" customWidth="1"/>
    <col min="10231" max="10232" width="9.5" style="6" bestFit="1" customWidth="1"/>
    <col min="10233" max="10233" width="12.69921875" style="6" bestFit="1" customWidth="1"/>
    <col min="10234" max="10234" width="11.5" style="6" bestFit="1" customWidth="1"/>
    <col min="10235" max="10236" width="10.5" style="6" bestFit="1" customWidth="1"/>
    <col min="10237" max="10237" width="12.69921875" style="6" bestFit="1" customWidth="1"/>
    <col min="10238" max="10238" width="10.5" style="6" bestFit="1" customWidth="1"/>
    <col min="10239" max="10239" width="9.5" style="6" bestFit="1" customWidth="1"/>
    <col min="10240" max="10240" width="9.69921875" style="6" bestFit="1" customWidth="1"/>
    <col min="10241" max="10241" width="12.69921875" style="6" bestFit="1" customWidth="1"/>
    <col min="10242" max="10242" width="11.5" style="6" bestFit="1" customWidth="1"/>
    <col min="10243" max="10244" width="10.5" style="6" bestFit="1" customWidth="1"/>
    <col min="10245" max="10245" width="12.5" style="6" bestFit="1" customWidth="1"/>
    <col min="10246" max="10246" width="12.69921875" style="6" customWidth="1"/>
    <col min="10247" max="10248" width="9.296875" style="6"/>
    <col min="10249" max="10249" width="9.296875" style="6" customWidth="1"/>
    <col min="10250" max="10437" width="9.296875" style="6"/>
    <col min="10438" max="10438" width="32" style="6" customWidth="1"/>
    <col min="10439" max="10439" width="11.5" style="6" bestFit="1" customWidth="1"/>
    <col min="10440" max="10441" width="10.5" style="6" bestFit="1" customWidth="1"/>
    <col min="10442" max="10442" width="12.6992187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9921875" style="6" bestFit="1" customWidth="1"/>
    <col min="10467" max="10467" width="12.6992187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9921875" style="6" bestFit="1" customWidth="1"/>
    <col min="10474" max="10474" width="11.5" style="6" bestFit="1" customWidth="1"/>
    <col min="10475" max="10476" width="10.5" style="6" bestFit="1" customWidth="1"/>
    <col min="10477" max="10477" width="12.69921875" style="6" bestFit="1" customWidth="1"/>
    <col min="10478" max="10478" width="12.5" style="6" bestFit="1" customWidth="1"/>
    <col min="10479" max="10479" width="11.5" style="6" bestFit="1" customWidth="1"/>
    <col min="10480" max="10480" width="10.5" style="6" bestFit="1" customWidth="1"/>
    <col min="10481" max="10481" width="12.69921875" style="6" bestFit="1" customWidth="1"/>
    <col min="10482" max="10482" width="12.5" style="6" bestFit="1" customWidth="1"/>
    <col min="10483" max="10484" width="9.5" style="6" bestFit="1" customWidth="1"/>
    <col min="10485" max="10485" width="12.69921875" style="6" bestFit="1" customWidth="1"/>
    <col min="10486" max="10486" width="10.5" style="6" bestFit="1" customWidth="1"/>
    <col min="10487" max="10488" width="9.5" style="6" bestFit="1" customWidth="1"/>
    <col min="10489" max="10489" width="12.69921875" style="6" bestFit="1" customWidth="1"/>
    <col min="10490" max="10490" width="11.5" style="6" bestFit="1" customWidth="1"/>
    <col min="10491" max="10492" width="10.5" style="6" bestFit="1" customWidth="1"/>
    <col min="10493" max="10493" width="12.69921875" style="6" bestFit="1" customWidth="1"/>
    <col min="10494" max="10494" width="10.5" style="6" bestFit="1" customWidth="1"/>
    <col min="10495" max="10495" width="9.5" style="6" bestFit="1" customWidth="1"/>
    <col min="10496" max="10496" width="9.69921875" style="6" bestFit="1" customWidth="1"/>
    <col min="10497" max="10497" width="12.69921875" style="6" bestFit="1" customWidth="1"/>
    <col min="10498" max="10498" width="11.5" style="6" bestFit="1" customWidth="1"/>
    <col min="10499" max="10500" width="10.5" style="6" bestFit="1" customWidth="1"/>
    <col min="10501" max="10501" width="12.5" style="6" bestFit="1" customWidth="1"/>
    <col min="10502" max="10502" width="12.69921875" style="6" customWidth="1"/>
    <col min="10503" max="10504" width="9.296875" style="6"/>
    <col min="10505" max="10505" width="9.296875" style="6" customWidth="1"/>
    <col min="10506" max="10693" width="9.296875" style="6"/>
    <col min="10694" max="10694" width="32" style="6" customWidth="1"/>
    <col min="10695" max="10695" width="11.5" style="6" bestFit="1" customWidth="1"/>
    <col min="10696" max="10697" width="10.5" style="6" bestFit="1" customWidth="1"/>
    <col min="10698" max="10698" width="12.6992187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9921875" style="6" bestFit="1" customWidth="1"/>
    <col min="10723" max="10723" width="12.6992187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9921875" style="6" bestFit="1" customWidth="1"/>
    <col min="10730" max="10730" width="11.5" style="6" bestFit="1" customWidth="1"/>
    <col min="10731" max="10732" width="10.5" style="6" bestFit="1" customWidth="1"/>
    <col min="10733" max="10733" width="12.69921875" style="6" bestFit="1" customWidth="1"/>
    <col min="10734" max="10734" width="12.5" style="6" bestFit="1" customWidth="1"/>
    <col min="10735" max="10735" width="11.5" style="6" bestFit="1" customWidth="1"/>
    <col min="10736" max="10736" width="10.5" style="6" bestFit="1" customWidth="1"/>
    <col min="10737" max="10737" width="12.69921875" style="6" bestFit="1" customWidth="1"/>
    <col min="10738" max="10738" width="12.5" style="6" bestFit="1" customWidth="1"/>
    <col min="10739" max="10740" width="9.5" style="6" bestFit="1" customWidth="1"/>
    <col min="10741" max="10741" width="12.69921875" style="6" bestFit="1" customWidth="1"/>
    <col min="10742" max="10742" width="10.5" style="6" bestFit="1" customWidth="1"/>
    <col min="10743" max="10744" width="9.5" style="6" bestFit="1" customWidth="1"/>
    <col min="10745" max="10745" width="12.69921875" style="6" bestFit="1" customWidth="1"/>
    <col min="10746" max="10746" width="11.5" style="6" bestFit="1" customWidth="1"/>
    <col min="10747" max="10748" width="10.5" style="6" bestFit="1" customWidth="1"/>
    <col min="10749" max="10749" width="12.69921875" style="6" bestFit="1" customWidth="1"/>
    <col min="10750" max="10750" width="10.5" style="6" bestFit="1" customWidth="1"/>
    <col min="10751" max="10751" width="9.5" style="6" bestFit="1" customWidth="1"/>
    <col min="10752" max="10752" width="9.69921875" style="6" bestFit="1" customWidth="1"/>
    <col min="10753" max="10753" width="12.69921875" style="6" bestFit="1" customWidth="1"/>
    <col min="10754" max="10754" width="11.5" style="6" bestFit="1" customWidth="1"/>
    <col min="10755" max="10756" width="10.5" style="6" bestFit="1" customWidth="1"/>
    <col min="10757" max="10757" width="12.5" style="6" bestFit="1" customWidth="1"/>
    <col min="10758" max="10758" width="12.69921875" style="6" customWidth="1"/>
    <col min="10759" max="10760" width="9.296875" style="6"/>
    <col min="10761" max="10761" width="9.296875" style="6" customWidth="1"/>
    <col min="10762" max="10949" width="9.296875" style="6"/>
    <col min="10950" max="10950" width="32" style="6" customWidth="1"/>
    <col min="10951" max="10951" width="11.5" style="6" bestFit="1" customWidth="1"/>
    <col min="10952" max="10953" width="10.5" style="6" bestFit="1" customWidth="1"/>
    <col min="10954" max="10954" width="12.6992187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9921875" style="6" bestFit="1" customWidth="1"/>
    <col min="10979" max="10979" width="12.6992187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9921875" style="6" bestFit="1" customWidth="1"/>
    <col min="10986" max="10986" width="11.5" style="6" bestFit="1" customWidth="1"/>
    <col min="10987" max="10988" width="10.5" style="6" bestFit="1" customWidth="1"/>
    <col min="10989" max="10989" width="12.69921875" style="6" bestFit="1" customWidth="1"/>
    <col min="10990" max="10990" width="12.5" style="6" bestFit="1" customWidth="1"/>
    <col min="10991" max="10991" width="11.5" style="6" bestFit="1" customWidth="1"/>
    <col min="10992" max="10992" width="10.5" style="6" bestFit="1" customWidth="1"/>
    <col min="10993" max="10993" width="12.69921875" style="6" bestFit="1" customWidth="1"/>
    <col min="10994" max="10994" width="12.5" style="6" bestFit="1" customWidth="1"/>
    <col min="10995" max="10996" width="9.5" style="6" bestFit="1" customWidth="1"/>
    <col min="10997" max="10997" width="12.69921875" style="6" bestFit="1" customWidth="1"/>
    <col min="10998" max="10998" width="10.5" style="6" bestFit="1" customWidth="1"/>
    <col min="10999" max="11000" width="9.5" style="6" bestFit="1" customWidth="1"/>
    <col min="11001" max="11001" width="12.69921875" style="6" bestFit="1" customWidth="1"/>
    <col min="11002" max="11002" width="11.5" style="6" bestFit="1" customWidth="1"/>
    <col min="11003" max="11004" width="10.5" style="6" bestFit="1" customWidth="1"/>
    <col min="11005" max="11005" width="12.69921875" style="6" bestFit="1" customWidth="1"/>
    <col min="11006" max="11006" width="10.5" style="6" bestFit="1" customWidth="1"/>
    <col min="11007" max="11007" width="9.5" style="6" bestFit="1" customWidth="1"/>
    <col min="11008" max="11008" width="9.69921875" style="6" bestFit="1" customWidth="1"/>
    <col min="11009" max="11009" width="12.69921875" style="6" bestFit="1" customWidth="1"/>
    <col min="11010" max="11010" width="11.5" style="6" bestFit="1" customWidth="1"/>
    <col min="11011" max="11012" width="10.5" style="6" bestFit="1" customWidth="1"/>
    <col min="11013" max="11013" width="12.5" style="6" bestFit="1" customWidth="1"/>
    <col min="11014" max="11014" width="12.69921875" style="6" customWidth="1"/>
    <col min="11015" max="11016" width="9.296875" style="6"/>
    <col min="11017" max="11017" width="9.296875" style="6" customWidth="1"/>
    <col min="11018" max="11205" width="9.296875" style="6"/>
    <col min="11206" max="11206" width="32" style="6" customWidth="1"/>
    <col min="11207" max="11207" width="11.5" style="6" bestFit="1" customWidth="1"/>
    <col min="11208" max="11209" width="10.5" style="6" bestFit="1" customWidth="1"/>
    <col min="11210" max="11210" width="12.6992187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9921875" style="6" bestFit="1" customWidth="1"/>
    <col min="11235" max="11235" width="12.6992187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9921875" style="6" bestFit="1" customWidth="1"/>
    <col min="11242" max="11242" width="11.5" style="6" bestFit="1" customWidth="1"/>
    <col min="11243" max="11244" width="10.5" style="6" bestFit="1" customWidth="1"/>
    <col min="11245" max="11245" width="12.69921875" style="6" bestFit="1" customWidth="1"/>
    <col min="11246" max="11246" width="12.5" style="6" bestFit="1" customWidth="1"/>
    <col min="11247" max="11247" width="11.5" style="6" bestFit="1" customWidth="1"/>
    <col min="11248" max="11248" width="10.5" style="6" bestFit="1" customWidth="1"/>
    <col min="11249" max="11249" width="12.69921875" style="6" bestFit="1" customWidth="1"/>
    <col min="11250" max="11250" width="12.5" style="6" bestFit="1" customWidth="1"/>
    <col min="11251" max="11252" width="9.5" style="6" bestFit="1" customWidth="1"/>
    <col min="11253" max="11253" width="12.69921875" style="6" bestFit="1" customWidth="1"/>
    <col min="11254" max="11254" width="10.5" style="6" bestFit="1" customWidth="1"/>
    <col min="11255" max="11256" width="9.5" style="6" bestFit="1" customWidth="1"/>
    <col min="11257" max="11257" width="12.69921875" style="6" bestFit="1" customWidth="1"/>
    <col min="11258" max="11258" width="11.5" style="6" bestFit="1" customWidth="1"/>
    <col min="11259" max="11260" width="10.5" style="6" bestFit="1" customWidth="1"/>
    <col min="11261" max="11261" width="12.69921875" style="6" bestFit="1" customWidth="1"/>
    <col min="11262" max="11262" width="10.5" style="6" bestFit="1" customWidth="1"/>
    <col min="11263" max="11263" width="9.5" style="6" bestFit="1" customWidth="1"/>
    <col min="11264" max="11264" width="9.69921875" style="6" bestFit="1" customWidth="1"/>
    <col min="11265" max="11265" width="12.69921875" style="6" bestFit="1" customWidth="1"/>
    <col min="11266" max="11266" width="11.5" style="6" bestFit="1" customWidth="1"/>
    <col min="11267" max="11268" width="10.5" style="6" bestFit="1" customWidth="1"/>
    <col min="11269" max="11269" width="12.5" style="6" bestFit="1" customWidth="1"/>
    <col min="11270" max="11270" width="12.69921875" style="6" customWidth="1"/>
    <col min="11271" max="11272" width="9.296875" style="6"/>
    <col min="11273" max="11273" width="9.296875" style="6" customWidth="1"/>
    <col min="11274" max="11461" width="9.296875" style="6"/>
    <col min="11462" max="11462" width="32" style="6" customWidth="1"/>
    <col min="11463" max="11463" width="11.5" style="6" bestFit="1" customWidth="1"/>
    <col min="11464" max="11465" width="10.5" style="6" bestFit="1" customWidth="1"/>
    <col min="11466" max="11466" width="12.6992187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9921875" style="6" bestFit="1" customWidth="1"/>
    <col min="11491" max="11491" width="12.6992187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9921875" style="6" bestFit="1" customWidth="1"/>
    <col min="11498" max="11498" width="11.5" style="6" bestFit="1" customWidth="1"/>
    <col min="11499" max="11500" width="10.5" style="6" bestFit="1" customWidth="1"/>
    <col min="11501" max="11501" width="12.69921875" style="6" bestFit="1" customWidth="1"/>
    <col min="11502" max="11502" width="12.5" style="6" bestFit="1" customWidth="1"/>
    <col min="11503" max="11503" width="11.5" style="6" bestFit="1" customWidth="1"/>
    <col min="11504" max="11504" width="10.5" style="6" bestFit="1" customWidth="1"/>
    <col min="11505" max="11505" width="12.69921875" style="6" bestFit="1" customWidth="1"/>
    <col min="11506" max="11506" width="12.5" style="6" bestFit="1" customWidth="1"/>
    <col min="11507" max="11508" width="9.5" style="6" bestFit="1" customWidth="1"/>
    <col min="11509" max="11509" width="12.69921875" style="6" bestFit="1" customWidth="1"/>
    <col min="11510" max="11510" width="10.5" style="6" bestFit="1" customWidth="1"/>
    <col min="11511" max="11512" width="9.5" style="6" bestFit="1" customWidth="1"/>
    <col min="11513" max="11513" width="12.69921875" style="6" bestFit="1" customWidth="1"/>
    <col min="11514" max="11514" width="11.5" style="6" bestFit="1" customWidth="1"/>
    <col min="11515" max="11516" width="10.5" style="6" bestFit="1" customWidth="1"/>
    <col min="11517" max="11517" width="12.69921875" style="6" bestFit="1" customWidth="1"/>
    <col min="11518" max="11518" width="10.5" style="6" bestFit="1" customWidth="1"/>
    <col min="11519" max="11519" width="9.5" style="6" bestFit="1" customWidth="1"/>
    <col min="11520" max="11520" width="9.69921875" style="6" bestFit="1" customWidth="1"/>
    <col min="11521" max="11521" width="12.69921875" style="6" bestFit="1" customWidth="1"/>
    <col min="11522" max="11522" width="11.5" style="6" bestFit="1" customWidth="1"/>
    <col min="11523" max="11524" width="10.5" style="6" bestFit="1" customWidth="1"/>
    <col min="11525" max="11525" width="12.5" style="6" bestFit="1" customWidth="1"/>
    <col min="11526" max="11526" width="12.69921875" style="6" customWidth="1"/>
    <col min="11527" max="11528" width="9.296875" style="6"/>
    <col min="11529" max="11529" width="9.296875" style="6" customWidth="1"/>
    <col min="11530" max="11717" width="9.296875" style="6"/>
    <col min="11718" max="11718" width="32" style="6" customWidth="1"/>
    <col min="11719" max="11719" width="11.5" style="6" bestFit="1" customWidth="1"/>
    <col min="11720" max="11721" width="10.5" style="6" bestFit="1" customWidth="1"/>
    <col min="11722" max="11722" width="12.6992187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9921875" style="6" bestFit="1" customWidth="1"/>
    <col min="11747" max="11747" width="12.6992187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9921875" style="6" bestFit="1" customWidth="1"/>
    <col min="11754" max="11754" width="11.5" style="6" bestFit="1" customWidth="1"/>
    <col min="11755" max="11756" width="10.5" style="6" bestFit="1" customWidth="1"/>
    <col min="11757" max="11757" width="12.69921875" style="6" bestFit="1" customWidth="1"/>
    <col min="11758" max="11758" width="12.5" style="6" bestFit="1" customWidth="1"/>
    <col min="11759" max="11759" width="11.5" style="6" bestFit="1" customWidth="1"/>
    <col min="11760" max="11760" width="10.5" style="6" bestFit="1" customWidth="1"/>
    <col min="11761" max="11761" width="12.69921875" style="6" bestFit="1" customWidth="1"/>
    <col min="11762" max="11762" width="12.5" style="6" bestFit="1" customWidth="1"/>
    <col min="11763" max="11764" width="9.5" style="6" bestFit="1" customWidth="1"/>
    <col min="11765" max="11765" width="12.69921875" style="6" bestFit="1" customWidth="1"/>
    <col min="11766" max="11766" width="10.5" style="6" bestFit="1" customWidth="1"/>
    <col min="11767" max="11768" width="9.5" style="6" bestFit="1" customWidth="1"/>
    <col min="11769" max="11769" width="12.69921875" style="6" bestFit="1" customWidth="1"/>
    <col min="11770" max="11770" width="11.5" style="6" bestFit="1" customWidth="1"/>
    <col min="11771" max="11772" width="10.5" style="6" bestFit="1" customWidth="1"/>
    <col min="11773" max="11773" width="12.69921875" style="6" bestFit="1" customWidth="1"/>
    <col min="11774" max="11774" width="10.5" style="6" bestFit="1" customWidth="1"/>
    <col min="11775" max="11775" width="9.5" style="6" bestFit="1" customWidth="1"/>
    <col min="11776" max="11776" width="9.69921875" style="6" bestFit="1" customWidth="1"/>
    <col min="11777" max="11777" width="12.69921875" style="6" bestFit="1" customWidth="1"/>
    <col min="11778" max="11778" width="11.5" style="6" bestFit="1" customWidth="1"/>
    <col min="11779" max="11780" width="10.5" style="6" bestFit="1" customWidth="1"/>
    <col min="11781" max="11781" width="12.5" style="6" bestFit="1" customWidth="1"/>
    <col min="11782" max="11782" width="12.69921875" style="6" customWidth="1"/>
    <col min="11783" max="11784" width="9.296875" style="6"/>
    <col min="11785" max="11785" width="9.296875" style="6" customWidth="1"/>
    <col min="11786" max="11973" width="9.296875" style="6"/>
    <col min="11974" max="11974" width="32" style="6" customWidth="1"/>
    <col min="11975" max="11975" width="11.5" style="6" bestFit="1" customWidth="1"/>
    <col min="11976" max="11977" width="10.5" style="6" bestFit="1" customWidth="1"/>
    <col min="11978" max="11978" width="12.6992187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9921875" style="6" bestFit="1" customWidth="1"/>
    <col min="12003" max="12003" width="12.6992187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9921875" style="6" bestFit="1" customWidth="1"/>
    <col min="12010" max="12010" width="11.5" style="6" bestFit="1" customWidth="1"/>
    <col min="12011" max="12012" width="10.5" style="6" bestFit="1" customWidth="1"/>
    <col min="12013" max="12013" width="12.69921875" style="6" bestFit="1" customWidth="1"/>
    <col min="12014" max="12014" width="12.5" style="6" bestFit="1" customWidth="1"/>
    <col min="12015" max="12015" width="11.5" style="6" bestFit="1" customWidth="1"/>
    <col min="12016" max="12016" width="10.5" style="6" bestFit="1" customWidth="1"/>
    <col min="12017" max="12017" width="12.69921875" style="6" bestFit="1" customWidth="1"/>
    <col min="12018" max="12018" width="12.5" style="6" bestFit="1" customWidth="1"/>
    <col min="12019" max="12020" width="9.5" style="6" bestFit="1" customWidth="1"/>
    <col min="12021" max="12021" width="12.69921875" style="6" bestFit="1" customWidth="1"/>
    <col min="12022" max="12022" width="10.5" style="6" bestFit="1" customWidth="1"/>
    <col min="12023" max="12024" width="9.5" style="6" bestFit="1" customWidth="1"/>
    <col min="12025" max="12025" width="12.69921875" style="6" bestFit="1" customWidth="1"/>
    <col min="12026" max="12026" width="11.5" style="6" bestFit="1" customWidth="1"/>
    <col min="12027" max="12028" width="10.5" style="6" bestFit="1" customWidth="1"/>
    <col min="12029" max="12029" width="12.69921875" style="6" bestFit="1" customWidth="1"/>
    <col min="12030" max="12030" width="10.5" style="6" bestFit="1" customWidth="1"/>
    <col min="12031" max="12031" width="9.5" style="6" bestFit="1" customWidth="1"/>
    <col min="12032" max="12032" width="9.69921875" style="6" bestFit="1" customWidth="1"/>
    <col min="12033" max="12033" width="12.69921875" style="6" bestFit="1" customWidth="1"/>
    <col min="12034" max="12034" width="11.5" style="6" bestFit="1" customWidth="1"/>
    <col min="12035" max="12036" width="10.5" style="6" bestFit="1" customWidth="1"/>
    <col min="12037" max="12037" width="12.5" style="6" bestFit="1" customWidth="1"/>
    <col min="12038" max="12038" width="12.69921875" style="6" customWidth="1"/>
    <col min="12039" max="12040" width="9.296875" style="6"/>
    <col min="12041" max="12041" width="9.296875" style="6" customWidth="1"/>
    <col min="12042" max="12229" width="9.296875" style="6"/>
    <col min="12230" max="12230" width="32" style="6" customWidth="1"/>
    <col min="12231" max="12231" width="11.5" style="6" bestFit="1" customWidth="1"/>
    <col min="12232" max="12233" width="10.5" style="6" bestFit="1" customWidth="1"/>
    <col min="12234" max="12234" width="12.6992187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9921875" style="6" bestFit="1" customWidth="1"/>
    <col min="12259" max="12259" width="12.6992187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9921875" style="6" bestFit="1" customWidth="1"/>
    <col min="12266" max="12266" width="11.5" style="6" bestFit="1" customWidth="1"/>
    <col min="12267" max="12268" width="10.5" style="6" bestFit="1" customWidth="1"/>
    <col min="12269" max="12269" width="12.69921875" style="6" bestFit="1" customWidth="1"/>
    <col min="12270" max="12270" width="12.5" style="6" bestFit="1" customWidth="1"/>
    <col min="12271" max="12271" width="11.5" style="6" bestFit="1" customWidth="1"/>
    <col min="12272" max="12272" width="10.5" style="6" bestFit="1" customWidth="1"/>
    <col min="12273" max="12273" width="12.69921875" style="6" bestFit="1" customWidth="1"/>
    <col min="12274" max="12274" width="12.5" style="6" bestFit="1" customWidth="1"/>
    <col min="12275" max="12276" width="9.5" style="6" bestFit="1" customWidth="1"/>
    <col min="12277" max="12277" width="12.69921875" style="6" bestFit="1" customWidth="1"/>
    <col min="12278" max="12278" width="10.5" style="6" bestFit="1" customWidth="1"/>
    <col min="12279" max="12280" width="9.5" style="6" bestFit="1" customWidth="1"/>
    <col min="12281" max="12281" width="12.69921875" style="6" bestFit="1" customWidth="1"/>
    <col min="12282" max="12282" width="11.5" style="6" bestFit="1" customWidth="1"/>
    <col min="12283" max="12284" width="10.5" style="6" bestFit="1" customWidth="1"/>
    <col min="12285" max="12285" width="12.69921875" style="6" bestFit="1" customWidth="1"/>
    <col min="12286" max="12286" width="10.5" style="6" bestFit="1" customWidth="1"/>
    <col min="12287" max="12287" width="9.5" style="6" bestFit="1" customWidth="1"/>
    <col min="12288" max="12288" width="9.69921875" style="6" bestFit="1" customWidth="1"/>
    <col min="12289" max="12289" width="12.69921875" style="6" bestFit="1" customWidth="1"/>
    <col min="12290" max="12290" width="11.5" style="6" bestFit="1" customWidth="1"/>
    <col min="12291" max="12292" width="10.5" style="6" bestFit="1" customWidth="1"/>
    <col min="12293" max="12293" width="12.5" style="6" bestFit="1" customWidth="1"/>
    <col min="12294" max="12294" width="12.69921875" style="6" customWidth="1"/>
    <col min="12295" max="12296" width="9.296875" style="6"/>
    <col min="12297" max="12297" width="9.296875" style="6" customWidth="1"/>
    <col min="12298" max="12485" width="9.296875" style="6"/>
    <col min="12486" max="12486" width="32" style="6" customWidth="1"/>
    <col min="12487" max="12487" width="11.5" style="6" bestFit="1" customWidth="1"/>
    <col min="12488" max="12489" width="10.5" style="6" bestFit="1" customWidth="1"/>
    <col min="12490" max="12490" width="12.6992187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9921875" style="6" bestFit="1" customWidth="1"/>
    <col min="12515" max="12515" width="12.6992187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9921875" style="6" bestFit="1" customWidth="1"/>
    <col min="12522" max="12522" width="11.5" style="6" bestFit="1" customWidth="1"/>
    <col min="12523" max="12524" width="10.5" style="6" bestFit="1" customWidth="1"/>
    <col min="12525" max="12525" width="12.69921875" style="6" bestFit="1" customWidth="1"/>
    <col min="12526" max="12526" width="12.5" style="6" bestFit="1" customWidth="1"/>
    <col min="12527" max="12527" width="11.5" style="6" bestFit="1" customWidth="1"/>
    <col min="12528" max="12528" width="10.5" style="6" bestFit="1" customWidth="1"/>
    <col min="12529" max="12529" width="12.69921875" style="6" bestFit="1" customWidth="1"/>
    <col min="12530" max="12530" width="12.5" style="6" bestFit="1" customWidth="1"/>
    <col min="12531" max="12532" width="9.5" style="6" bestFit="1" customWidth="1"/>
    <col min="12533" max="12533" width="12.69921875" style="6" bestFit="1" customWidth="1"/>
    <col min="12534" max="12534" width="10.5" style="6" bestFit="1" customWidth="1"/>
    <col min="12535" max="12536" width="9.5" style="6" bestFit="1" customWidth="1"/>
    <col min="12537" max="12537" width="12.69921875" style="6" bestFit="1" customWidth="1"/>
    <col min="12538" max="12538" width="11.5" style="6" bestFit="1" customWidth="1"/>
    <col min="12539" max="12540" width="10.5" style="6" bestFit="1" customWidth="1"/>
    <col min="12541" max="12541" width="12.69921875" style="6" bestFit="1" customWidth="1"/>
    <col min="12542" max="12542" width="10.5" style="6" bestFit="1" customWidth="1"/>
    <col min="12543" max="12543" width="9.5" style="6" bestFit="1" customWidth="1"/>
    <col min="12544" max="12544" width="9.69921875" style="6" bestFit="1" customWidth="1"/>
    <col min="12545" max="12545" width="12.69921875" style="6" bestFit="1" customWidth="1"/>
    <col min="12546" max="12546" width="11.5" style="6" bestFit="1" customWidth="1"/>
    <col min="12547" max="12548" width="10.5" style="6" bestFit="1" customWidth="1"/>
    <col min="12549" max="12549" width="12.5" style="6" bestFit="1" customWidth="1"/>
    <col min="12550" max="12550" width="12.69921875" style="6" customWidth="1"/>
    <col min="12551" max="12552" width="9.296875" style="6"/>
    <col min="12553" max="12553" width="9.296875" style="6" customWidth="1"/>
    <col min="12554" max="12741" width="9.296875" style="6"/>
    <col min="12742" max="12742" width="32" style="6" customWidth="1"/>
    <col min="12743" max="12743" width="11.5" style="6" bestFit="1" customWidth="1"/>
    <col min="12744" max="12745" width="10.5" style="6" bestFit="1" customWidth="1"/>
    <col min="12746" max="12746" width="12.6992187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9921875" style="6" bestFit="1" customWidth="1"/>
    <col min="12771" max="12771" width="12.6992187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9921875" style="6" bestFit="1" customWidth="1"/>
    <col min="12778" max="12778" width="11.5" style="6" bestFit="1" customWidth="1"/>
    <col min="12779" max="12780" width="10.5" style="6" bestFit="1" customWidth="1"/>
    <col min="12781" max="12781" width="12.69921875" style="6" bestFit="1" customWidth="1"/>
    <col min="12782" max="12782" width="12.5" style="6" bestFit="1" customWidth="1"/>
    <col min="12783" max="12783" width="11.5" style="6" bestFit="1" customWidth="1"/>
    <col min="12784" max="12784" width="10.5" style="6" bestFit="1" customWidth="1"/>
    <col min="12785" max="12785" width="12.69921875" style="6" bestFit="1" customWidth="1"/>
    <col min="12786" max="12786" width="12.5" style="6" bestFit="1" customWidth="1"/>
    <col min="12787" max="12788" width="9.5" style="6" bestFit="1" customWidth="1"/>
    <col min="12789" max="12789" width="12.69921875" style="6" bestFit="1" customWidth="1"/>
    <col min="12790" max="12790" width="10.5" style="6" bestFit="1" customWidth="1"/>
    <col min="12791" max="12792" width="9.5" style="6" bestFit="1" customWidth="1"/>
    <col min="12793" max="12793" width="12.69921875" style="6" bestFit="1" customWidth="1"/>
    <col min="12794" max="12794" width="11.5" style="6" bestFit="1" customWidth="1"/>
    <col min="12795" max="12796" width="10.5" style="6" bestFit="1" customWidth="1"/>
    <col min="12797" max="12797" width="12.69921875" style="6" bestFit="1" customWidth="1"/>
    <col min="12798" max="12798" width="10.5" style="6" bestFit="1" customWidth="1"/>
    <col min="12799" max="12799" width="9.5" style="6" bestFit="1" customWidth="1"/>
    <col min="12800" max="12800" width="9.69921875" style="6" bestFit="1" customWidth="1"/>
    <col min="12801" max="12801" width="12.69921875" style="6" bestFit="1" customWidth="1"/>
    <col min="12802" max="12802" width="11.5" style="6" bestFit="1" customWidth="1"/>
    <col min="12803" max="12804" width="10.5" style="6" bestFit="1" customWidth="1"/>
    <col min="12805" max="12805" width="12.5" style="6" bestFit="1" customWidth="1"/>
    <col min="12806" max="12806" width="12.69921875" style="6" customWidth="1"/>
    <col min="12807" max="12808" width="9.296875" style="6"/>
    <col min="12809" max="12809" width="9.296875" style="6" customWidth="1"/>
    <col min="12810" max="12997" width="9.296875" style="6"/>
    <col min="12998" max="12998" width="32" style="6" customWidth="1"/>
    <col min="12999" max="12999" width="11.5" style="6" bestFit="1" customWidth="1"/>
    <col min="13000" max="13001" width="10.5" style="6" bestFit="1" customWidth="1"/>
    <col min="13002" max="13002" width="12.6992187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9921875" style="6" bestFit="1" customWidth="1"/>
    <col min="13027" max="13027" width="12.6992187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9921875" style="6" bestFit="1" customWidth="1"/>
    <col min="13034" max="13034" width="11.5" style="6" bestFit="1" customWidth="1"/>
    <col min="13035" max="13036" width="10.5" style="6" bestFit="1" customWidth="1"/>
    <col min="13037" max="13037" width="12.69921875" style="6" bestFit="1" customWidth="1"/>
    <col min="13038" max="13038" width="12.5" style="6" bestFit="1" customWidth="1"/>
    <col min="13039" max="13039" width="11.5" style="6" bestFit="1" customWidth="1"/>
    <col min="13040" max="13040" width="10.5" style="6" bestFit="1" customWidth="1"/>
    <col min="13041" max="13041" width="12.69921875" style="6" bestFit="1" customWidth="1"/>
    <col min="13042" max="13042" width="12.5" style="6" bestFit="1" customWidth="1"/>
    <col min="13043" max="13044" width="9.5" style="6" bestFit="1" customWidth="1"/>
    <col min="13045" max="13045" width="12.69921875" style="6" bestFit="1" customWidth="1"/>
    <col min="13046" max="13046" width="10.5" style="6" bestFit="1" customWidth="1"/>
    <col min="13047" max="13048" width="9.5" style="6" bestFit="1" customWidth="1"/>
    <col min="13049" max="13049" width="12.69921875" style="6" bestFit="1" customWidth="1"/>
    <col min="13050" max="13050" width="11.5" style="6" bestFit="1" customWidth="1"/>
    <col min="13051" max="13052" width="10.5" style="6" bestFit="1" customWidth="1"/>
    <col min="13053" max="13053" width="12.69921875" style="6" bestFit="1" customWidth="1"/>
    <col min="13054" max="13054" width="10.5" style="6" bestFit="1" customWidth="1"/>
    <col min="13055" max="13055" width="9.5" style="6" bestFit="1" customWidth="1"/>
    <col min="13056" max="13056" width="9.69921875" style="6" bestFit="1" customWidth="1"/>
    <col min="13057" max="13057" width="12.69921875" style="6" bestFit="1" customWidth="1"/>
    <col min="13058" max="13058" width="11.5" style="6" bestFit="1" customWidth="1"/>
    <col min="13059" max="13060" width="10.5" style="6" bestFit="1" customWidth="1"/>
    <col min="13061" max="13061" width="12.5" style="6" bestFit="1" customWidth="1"/>
    <col min="13062" max="13062" width="12.69921875" style="6" customWidth="1"/>
    <col min="13063" max="13064" width="9.296875" style="6"/>
    <col min="13065" max="13065" width="9.296875" style="6" customWidth="1"/>
    <col min="13066" max="13253" width="9.296875" style="6"/>
    <col min="13254" max="13254" width="32" style="6" customWidth="1"/>
    <col min="13255" max="13255" width="11.5" style="6" bestFit="1" customWidth="1"/>
    <col min="13256" max="13257" width="10.5" style="6" bestFit="1" customWidth="1"/>
    <col min="13258" max="13258" width="12.6992187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9921875" style="6" bestFit="1" customWidth="1"/>
    <col min="13283" max="13283" width="12.6992187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9921875" style="6" bestFit="1" customWidth="1"/>
    <col min="13290" max="13290" width="11.5" style="6" bestFit="1" customWidth="1"/>
    <col min="13291" max="13292" width="10.5" style="6" bestFit="1" customWidth="1"/>
    <col min="13293" max="13293" width="12.69921875" style="6" bestFit="1" customWidth="1"/>
    <col min="13294" max="13294" width="12.5" style="6" bestFit="1" customWidth="1"/>
    <col min="13295" max="13295" width="11.5" style="6" bestFit="1" customWidth="1"/>
    <col min="13296" max="13296" width="10.5" style="6" bestFit="1" customWidth="1"/>
    <col min="13297" max="13297" width="12.69921875" style="6" bestFit="1" customWidth="1"/>
    <col min="13298" max="13298" width="12.5" style="6" bestFit="1" customWidth="1"/>
    <col min="13299" max="13300" width="9.5" style="6" bestFit="1" customWidth="1"/>
    <col min="13301" max="13301" width="12.69921875" style="6" bestFit="1" customWidth="1"/>
    <col min="13302" max="13302" width="10.5" style="6" bestFit="1" customWidth="1"/>
    <col min="13303" max="13304" width="9.5" style="6" bestFit="1" customWidth="1"/>
    <col min="13305" max="13305" width="12.69921875" style="6" bestFit="1" customWidth="1"/>
    <col min="13306" max="13306" width="11.5" style="6" bestFit="1" customWidth="1"/>
    <col min="13307" max="13308" width="10.5" style="6" bestFit="1" customWidth="1"/>
    <col min="13309" max="13309" width="12.69921875" style="6" bestFit="1" customWidth="1"/>
    <col min="13310" max="13310" width="10.5" style="6" bestFit="1" customWidth="1"/>
    <col min="13311" max="13311" width="9.5" style="6" bestFit="1" customWidth="1"/>
    <col min="13312" max="13312" width="9.69921875" style="6" bestFit="1" customWidth="1"/>
    <col min="13313" max="13313" width="12.69921875" style="6" bestFit="1" customWidth="1"/>
    <col min="13314" max="13314" width="11.5" style="6" bestFit="1" customWidth="1"/>
    <col min="13315" max="13316" width="10.5" style="6" bestFit="1" customWidth="1"/>
    <col min="13317" max="13317" width="12.5" style="6" bestFit="1" customWidth="1"/>
    <col min="13318" max="13318" width="12.69921875" style="6" customWidth="1"/>
    <col min="13319" max="13320" width="9.296875" style="6"/>
    <col min="13321" max="13321" width="9.296875" style="6" customWidth="1"/>
    <col min="13322" max="13509" width="9.296875" style="6"/>
    <col min="13510" max="13510" width="32" style="6" customWidth="1"/>
    <col min="13511" max="13511" width="11.5" style="6" bestFit="1" customWidth="1"/>
    <col min="13512" max="13513" width="10.5" style="6" bestFit="1" customWidth="1"/>
    <col min="13514" max="13514" width="12.6992187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9921875" style="6" bestFit="1" customWidth="1"/>
    <col min="13539" max="13539" width="12.6992187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9921875" style="6" bestFit="1" customWidth="1"/>
    <col min="13546" max="13546" width="11.5" style="6" bestFit="1" customWidth="1"/>
    <col min="13547" max="13548" width="10.5" style="6" bestFit="1" customWidth="1"/>
    <col min="13549" max="13549" width="12.69921875" style="6" bestFit="1" customWidth="1"/>
    <col min="13550" max="13550" width="12.5" style="6" bestFit="1" customWidth="1"/>
    <col min="13551" max="13551" width="11.5" style="6" bestFit="1" customWidth="1"/>
    <col min="13552" max="13552" width="10.5" style="6" bestFit="1" customWidth="1"/>
    <col min="13553" max="13553" width="12.69921875" style="6" bestFit="1" customWidth="1"/>
    <col min="13554" max="13554" width="12.5" style="6" bestFit="1" customWidth="1"/>
    <col min="13555" max="13556" width="9.5" style="6" bestFit="1" customWidth="1"/>
    <col min="13557" max="13557" width="12.69921875" style="6" bestFit="1" customWidth="1"/>
    <col min="13558" max="13558" width="10.5" style="6" bestFit="1" customWidth="1"/>
    <col min="13559" max="13560" width="9.5" style="6" bestFit="1" customWidth="1"/>
    <col min="13561" max="13561" width="12.69921875" style="6" bestFit="1" customWidth="1"/>
    <col min="13562" max="13562" width="11.5" style="6" bestFit="1" customWidth="1"/>
    <col min="13563" max="13564" width="10.5" style="6" bestFit="1" customWidth="1"/>
    <col min="13565" max="13565" width="12.69921875" style="6" bestFit="1" customWidth="1"/>
    <col min="13566" max="13566" width="10.5" style="6" bestFit="1" customWidth="1"/>
    <col min="13567" max="13567" width="9.5" style="6" bestFit="1" customWidth="1"/>
    <col min="13568" max="13568" width="9.69921875" style="6" bestFit="1" customWidth="1"/>
    <col min="13569" max="13569" width="12.69921875" style="6" bestFit="1" customWidth="1"/>
    <col min="13570" max="13570" width="11.5" style="6" bestFit="1" customWidth="1"/>
    <col min="13571" max="13572" width="10.5" style="6" bestFit="1" customWidth="1"/>
    <col min="13573" max="13573" width="12.5" style="6" bestFit="1" customWidth="1"/>
    <col min="13574" max="13574" width="12.69921875" style="6" customWidth="1"/>
    <col min="13575" max="13576" width="9.296875" style="6"/>
    <col min="13577" max="13577" width="9.296875" style="6" customWidth="1"/>
    <col min="13578" max="13765" width="9.296875" style="6"/>
    <col min="13766" max="13766" width="32" style="6" customWidth="1"/>
    <col min="13767" max="13767" width="11.5" style="6" bestFit="1" customWidth="1"/>
    <col min="13768" max="13769" width="10.5" style="6" bestFit="1" customWidth="1"/>
    <col min="13770" max="13770" width="12.6992187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9921875" style="6" bestFit="1" customWidth="1"/>
    <col min="13795" max="13795" width="12.6992187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9921875" style="6" bestFit="1" customWidth="1"/>
    <col min="13802" max="13802" width="11.5" style="6" bestFit="1" customWidth="1"/>
    <col min="13803" max="13804" width="10.5" style="6" bestFit="1" customWidth="1"/>
    <col min="13805" max="13805" width="12.69921875" style="6" bestFit="1" customWidth="1"/>
    <col min="13806" max="13806" width="12.5" style="6" bestFit="1" customWidth="1"/>
    <col min="13807" max="13807" width="11.5" style="6" bestFit="1" customWidth="1"/>
    <col min="13808" max="13808" width="10.5" style="6" bestFit="1" customWidth="1"/>
    <col min="13809" max="13809" width="12.69921875" style="6" bestFit="1" customWidth="1"/>
    <col min="13810" max="13810" width="12.5" style="6" bestFit="1" customWidth="1"/>
    <col min="13811" max="13812" width="9.5" style="6" bestFit="1" customWidth="1"/>
    <col min="13813" max="13813" width="12.69921875" style="6" bestFit="1" customWidth="1"/>
    <col min="13814" max="13814" width="10.5" style="6" bestFit="1" customWidth="1"/>
    <col min="13815" max="13816" width="9.5" style="6" bestFit="1" customWidth="1"/>
    <col min="13817" max="13817" width="12.69921875" style="6" bestFit="1" customWidth="1"/>
    <col min="13818" max="13818" width="11.5" style="6" bestFit="1" customWidth="1"/>
    <col min="13819" max="13820" width="10.5" style="6" bestFit="1" customWidth="1"/>
    <col min="13821" max="13821" width="12.69921875" style="6" bestFit="1" customWidth="1"/>
    <col min="13822" max="13822" width="10.5" style="6" bestFit="1" customWidth="1"/>
    <col min="13823" max="13823" width="9.5" style="6" bestFit="1" customWidth="1"/>
    <col min="13824" max="13824" width="9.69921875" style="6" bestFit="1" customWidth="1"/>
    <col min="13825" max="13825" width="12.69921875" style="6" bestFit="1" customWidth="1"/>
    <col min="13826" max="13826" width="11.5" style="6" bestFit="1" customWidth="1"/>
    <col min="13827" max="13828" width="10.5" style="6" bestFit="1" customWidth="1"/>
    <col min="13829" max="13829" width="12.5" style="6" bestFit="1" customWidth="1"/>
    <col min="13830" max="13830" width="12.69921875" style="6" customWidth="1"/>
    <col min="13831" max="13832" width="9.296875" style="6"/>
    <col min="13833" max="13833" width="9.296875" style="6" customWidth="1"/>
    <col min="13834" max="14021" width="9.296875" style="6"/>
    <col min="14022" max="14022" width="32" style="6" customWidth="1"/>
    <col min="14023" max="14023" width="11.5" style="6" bestFit="1" customWidth="1"/>
    <col min="14024" max="14025" width="10.5" style="6" bestFit="1" customWidth="1"/>
    <col min="14026" max="14026" width="12.6992187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9921875" style="6" bestFit="1" customWidth="1"/>
    <col min="14051" max="14051" width="12.6992187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9921875" style="6" bestFit="1" customWidth="1"/>
    <col min="14058" max="14058" width="11.5" style="6" bestFit="1" customWidth="1"/>
    <col min="14059" max="14060" width="10.5" style="6" bestFit="1" customWidth="1"/>
    <col min="14061" max="14061" width="12.69921875" style="6" bestFit="1" customWidth="1"/>
    <col min="14062" max="14062" width="12.5" style="6" bestFit="1" customWidth="1"/>
    <col min="14063" max="14063" width="11.5" style="6" bestFit="1" customWidth="1"/>
    <col min="14064" max="14064" width="10.5" style="6" bestFit="1" customWidth="1"/>
    <col min="14065" max="14065" width="12.69921875" style="6" bestFit="1" customWidth="1"/>
    <col min="14066" max="14066" width="12.5" style="6" bestFit="1" customWidth="1"/>
    <col min="14067" max="14068" width="9.5" style="6" bestFit="1" customWidth="1"/>
    <col min="14069" max="14069" width="12.69921875" style="6" bestFit="1" customWidth="1"/>
    <col min="14070" max="14070" width="10.5" style="6" bestFit="1" customWidth="1"/>
    <col min="14071" max="14072" width="9.5" style="6" bestFit="1" customWidth="1"/>
    <col min="14073" max="14073" width="12.69921875" style="6" bestFit="1" customWidth="1"/>
    <col min="14074" max="14074" width="11.5" style="6" bestFit="1" customWidth="1"/>
    <col min="14075" max="14076" width="10.5" style="6" bestFit="1" customWidth="1"/>
    <col min="14077" max="14077" width="12.69921875" style="6" bestFit="1" customWidth="1"/>
    <col min="14078" max="14078" width="10.5" style="6" bestFit="1" customWidth="1"/>
    <col min="14079" max="14079" width="9.5" style="6" bestFit="1" customWidth="1"/>
    <col min="14080" max="14080" width="9.69921875" style="6" bestFit="1" customWidth="1"/>
    <col min="14081" max="14081" width="12.69921875" style="6" bestFit="1" customWidth="1"/>
    <col min="14082" max="14082" width="11.5" style="6" bestFit="1" customWidth="1"/>
    <col min="14083" max="14084" width="10.5" style="6" bestFit="1" customWidth="1"/>
    <col min="14085" max="14085" width="12.5" style="6" bestFit="1" customWidth="1"/>
    <col min="14086" max="14086" width="12.69921875" style="6" customWidth="1"/>
    <col min="14087" max="14088" width="9.296875" style="6"/>
    <col min="14089" max="14089" width="9.296875" style="6" customWidth="1"/>
    <col min="14090" max="14277" width="9.296875" style="6"/>
    <col min="14278" max="14278" width="32" style="6" customWidth="1"/>
    <col min="14279" max="14279" width="11.5" style="6" bestFit="1" customWidth="1"/>
    <col min="14280" max="14281" width="10.5" style="6" bestFit="1" customWidth="1"/>
    <col min="14282" max="14282" width="12.6992187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9921875" style="6" bestFit="1" customWidth="1"/>
    <col min="14307" max="14307" width="12.6992187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9921875" style="6" bestFit="1" customWidth="1"/>
    <col min="14314" max="14314" width="11.5" style="6" bestFit="1" customWidth="1"/>
    <col min="14315" max="14316" width="10.5" style="6" bestFit="1" customWidth="1"/>
    <col min="14317" max="14317" width="12.69921875" style="6" bestFit="1" customWidth="1"/>
    <col min="14318" max="14318" width="12.5" style="6" bestFit="1" customWidth="1"/>
    <col min="14319" max="14319" width="11.5" style="6" bestFit="1" customWidth="1"/>
    <col min="14320" max="14320" width="10.5" style="6" bestFit="1" customWidth="1"/>
    <col min="14321" max="14321" width="12.69921875" style="6" bestFit="1" customWidth="1"/>
    <col min="14322" max="14322" width="12.5" style="6" bestFit="1" customWidth="1"/>
    <col min="14323" max="14324" width="9.5" style="6" bestFit="1" customWidth="1"/>
    <col min="14325" max="14325" width="12.69921875" style="6" bestFit="1" customWidth="1"/>
    <col min="14326" max="14326" width="10.5" style="6" bestFit="1" customWidth="1"/>
    <col min="14327" max="14328" width="9.5" style="6" bestFit="1" customWidth="1"/>
    <col min="14329" max="14329" width="12.69921875" style="6" bestFit="1" customWidth="1"/>
    <col min="14330" max="14330" width="11.5" style="6" bestFit="1" customWidth="1"/>
    <col min="14331" max="14332" width="10.5" style="6" bestFit="1" customWidth="1"/>
    <col min="14333" max="14333" width="12.69921875" style="6" bestFit="1" customWidth="1"/>
    <col min="14334" max="14334" width="10.5" style="6" bestFit="1" customWidth="1"/>
    <col min="14335" max="14335" width="9.5" style="6" bestFit="1" customWidth="1"/>
    <col min="14336" max="14336" width="9.69921875" style="6" bestFit="1" customWidth="1"/>
    <col min="14337" max="14337" width="12.69921875" style="6" bestFit="1" customWidth="1"/>
    <col min="14338" max="14338" width="11.5" style="6" bestFit="1" customWidth="1"/>
    <col min="14339" max="14340" width="10.5" style="6" bestFit="1" customWidth="1"/>
    <col min="14341" max="14341" width="12.5" style="6" bestFit="1" customWidth="1"/>
    <col min="14342" max="14342" width="12.69921875" style="6" customWidth="1"/>
    <col min="14343" max="14344" width="9.296875" style="6"/>
    <col min="14345" max="14345" width="9.296875" style="6" customWidth="1"/>
    <col min="14346" max="14533" width="9.296875" style="6"/>
    <col min="14534" max="14534" width="32" style="6" customWidth="1"/>
    <col min="14535" max="14535" width="11.5" style="6" bestFit="1" customWidth="1"/>
    <col min="14536" max="14537" width="10.5" style="6" bestFit="1" customWidth="1"/>
    <col min="14538" max="14538" width="12.6992187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9921875" style="6" bestFit="1" customWidth="1"/>
    <col min="14563" max="14563" width="12.6992187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9921875" style="6" bestFit="1" customWidth="1"/>
    <col min="14570" max="14570" width="11.5" style="6" bestFit="1" customWidth="1"/>
    <col min="14571" max="14572" width="10.5" style="6" bestFit="1" customWidth="1"/>
    <col min="14573" max="14573" width="12.69921875" style="6" bestFit="1" customWidth="1"/>
    <col min="14574" max="14574" width="12.5" style="6" bestFit="1" customWidth="1"/>
    <col min="14575" max="14575" width="11.5" style="6" bestFit="1" customWidth="1"/>
    <col min="14576" max="14576" width="10.5" style="6" bestFit="1" customWidth="1"/>
    <col min="14577" max="14577" width="12.69921875" style="6" bestFit="1" customWidth="1"/>
    <col min="14578" max="14578" width="12.5" style="6" bestFit="1" customWidth="1"/>
    <col min="14579" max="14580" width="9.5" style="6" bestFit="1" customWidth="1"/>
    <col min="14581" max="14581" width="12.69921875" style="6" bestFit="1" customWidth="1"/>
    <col min="14582" max="14582" width="10.5" style="6" bestFit="1" customWidth="1"/>
    <col min="14583" max="14584" width="9.5" style="6" bestFit="1" customWidth="1"/>
    <col min="14585" max="14585" width="12.69921875" style="6" bestFit="1" customWidth="1"/>
    <col min="14586" max="14586" width="11.5" style="6" bestFit="1" customWidth="1"/>
    <col min="14587" max="14588" width="10.5" style="6" bestFit="1" customWidth="1"/>
    <col min="14589" max="14589" width="12.69921875" style="6" bestFit="1" customWidth="1"/>
    <col min="14590" max="14590" width="10.5" style="6" bestFit="1" customWidth="1"/>
    <col min="14591" max="14591" width="9.5" style="6" bestFit="1" customWidth="1"/>
    <col min="14592" max="14592" width="9.69921875" style="6" bestFit="1" customWidth="1"/>
    <col min="14593" max="14593" width="12.69921875" style="6" bestFit="1" customWidth="1"/>
    <col min="14594" max="14594" width="11.5" style="6" bestFit="1" customWidth="1"/>
    <col min="14595" max="14596" width="10.5" style="6" bestFit="1" customWidth="1"/>
    <col min="14597" max="14597" width="12.5" style="6" bestFit="1" customWidth="1"/>
    <col min="14598" max="14598" width="12.69921875" style="6" customWidth="1"/>
    <col min="14599" max="14600" width="9.296875" style="6"/>
    <col min="14601" max="14601" width="9.296875" style="6" customWidth="1"/>
    <col min="14602" max="14789" width="9.296875" style="6"/>
    <col min="14790" max="14790" width="32" style="6" customWidth="1"/>
    <col min="14791" max="14791" width="11.5" style="6" bestFit="1" customWidth="1"/>
    <col min="14792" max="14793" width="10.5" style="6" bestFit="1" customWidth="1"/>
    <col min="14794" max="14794" width="12.6992187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9921875" style="6" bestFit="1" customWidth="1"/>
    <col min="14819" max="14819" width="12.6992187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9921875" style="6" bestFit="1" customWidth="1"/>
    <col min="14826" max="14826" width="11.5" style="6" bestFit="1" customWidth="1"/>
    <col min="14827" max="14828" width="10.5" style="6" bestFit="1" customWidth="1"/>
    <col min="14829" max="14829" width="12.69921875" style="6" bestFit="1" customWidth="1"/>
    <col min="14830" max="14830" width="12.5" style="6" bestFit="1" customWidth="1"/>
    <col min="14831" max="14831" width="11.5" style="6" bestFit="1" customWidth="1"/>
    <col min="14832" max="14832" width="10.5" style="6" bestFit="1" customWidth="1"/>
    <col min="14833" max="14833" width="12.69921875" style="6" bestFit="1" customWidth="1"/>
    <col min="14834" max="14834" width="12.5" style="6" bestFit="1" customWidth="1"/>
    <col min="14835" max="14836" width="9.5" style="6" bestFit="1" customWidth="1"/>
    <col min="14837" max="14837" width="12.69921875" style="6" bestFit="1" customWidth="1"/>
    <col min="14838" max="14838" width="10.5" style="6" bestFit="1" customWidth="1"/>
    <col min="14839" max="14840" width="9.5" style="6" bestFit="1" customWidth="1"/>
    <col min="14841" max="14841" width="12.69921875" style="6" bestFit="1" customWidth="1"/>
    <col min="14842" max="14842" width="11.5" style="6" bestFit="1" customWidth="1"/>
    <col min="14843" max="14844" width="10.5" style="6" bestFit="1" customWidth="1"/>
    <col min="14845" max="14845" width="12.69921875" style="6" bestFit="1" customWidth="1"/>
    <col min="14846" max="14846" width="10.5" style="6" bestFit="1" customWidth="1"/>
    <col min="14847" max="14847" width="9.5" style="6" bestFit="1" customWidth="1"/>
    <col min="14848" max="14848" width="9.69921875" style="6" bestFit="1" customWidth="1"/>
    <col min="14849" max="14849" width="12.69921875" style="6" bestFit="1" customWidth="1"/>
    <col min="14850" max="14850" width="11.5" style="6" bestFit="1" customWidth="1"/>
    <col min="14851" max="14852" width="10.5" style="6" bestFit="1" customWidth="1"/>
    <col min="14853" max="14853" width="12.5" style="6" bestFit="1" customWidth="1"/>
    <col min="14854" max="14854" width="12.69921875" style="6" customWidth="1"/>
    <col min="14855" max="14856" width="9.296875" style="6"/>
    <col min="14857" max="14857" width="9.296875" style="6" customWidth="1"/>
    <col min="14858" max="15045" width="9.296875" style="6"/>
    <col min="15046" max="15046" width="32" style="6" customWidth="1"/>
    <col min="15047" max="15047" width="11.5" style="6" bestFit="1" customWidth="1"/>
    <col min="15048" max="15049" width="10.5" style="6" bestFit="1" customWidth="1"/>
    <col min="15050" max="15050" width="12.6992187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9921875" style="6" bestFit="1" customWidth="1"/>
    <col min="15075" max="15075" width="12.6992187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9921875" style="6" bestFit="1" customWidth="1"/>
    <col min="15082" max="15082" width="11.5" style="6" bestFit="1" customWidth="1"/>
    <col min="15083" max="15084" width="10.5" style="6" bestFit="1" customWidth="1"/>
    <col min="15085" max="15085" width="12.69921875" style="6" bestFit="1" customWidth="1"/>
    <col min="15086" max="15086" width="12.5" style="6" bestFit="1" customWidth="1"/>
    <col min="15087" max="15087" width="11.5" style="6" bestFit="1" customWidth="1"/>
    <col min="15088" max="15088" width="10.5" style="6" bestFit="1" customWidth="1"/>
    <col min="15089" max="15089" width="12.69921875" style="6" bestFit="1" customWidth="1"/>
    <col min="15090" max="15090" width="12.5" style="6" bestFit="1" customWidth="1"/>
    <col min="15091" max="15092" width="9.5" style="6" bestFit="1" customWidth="1"/>
    <col min="15093" max="15093" width="12.69921875" style="6" bestFit="1" customWidth="1"/>
    <col min="15094" max="15094" width="10.5" style="6" bestFit="1" customWidth="1"/>
    <col min="15095" max="15096" width="9.5" style="6" bestFit="1" customWidth="1"/>
    <col min="15097" max="15097" width="12.69921875" style="6" bestFit="1" customWidth="1"/>
    <col min="15098" max="15098" width="11.5" style="6" bestFit="1" customWidth="1"/>
    <col min="15099" max="15100" width="10.5" style="6" bestFit="1" customWidth="1"/>
    <col min="15101" max="15101" width="12.69921875" style="6" bestFit="1" customWidth="1"/>
    <col min="15102" max="15102" width="10.5" style="6" bestFit="1" customWidth="1"/>
    <col min="15103" max="15103" width="9.5" style="6" bestFit="1" customWidth="1"/>
    <col min="15104" max="15104" width="9.69921875" style="6" bestFit="1" customWidth="1"/>
    <col min="15105" max="15105" width="12.69921875" style="6" bestFit="1" customWidth="1"/>
    <col min="15106" max="15106" width="11.5" style="6" bestFit="1" customWidth="1"/>
    <col min="15107" max="15108" width="10.5" style="6" bestFit="1" customWidth="1"/>
    <col min="15109" max="15109" width="12.5" style="6" bestFit="1" customWidth="1"/>
    <col min="15110" max="15110" width="12.69921875" style="6" customWidth="1"/>
    <col min="15111" max="15112" width="9.296875" style="6"/>
    <col min="15113" max="15113" width="9.296875" style="6" customWidth="1"/>
    <col min="15114" max="15301" width="9.296875" style="6"/>
    <col min="15302" max="15302" width="32" style="6" customWidth="1"/>
    <col min="15303" max="15303" width="11.5" style="6" bestFit="1" customWidth="1"/>
    <col min="15304" max="15305" width="10.5" style="6" bestFit="1" customWidth="1"/>
    <col min="15306" max="15306" width="12.6992187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9921875" style="6" bestFit="1" customWidth="1"/>
    <col min="15331" max="15331" width="12.6992187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9921875" style="6" bestFit="1" customWidth="1"/>
    <col min="15338" max="15338" width="11.5" style="6" bestFit="1" customWidth="1"/>
    <col min="15339" max="15340" width="10.5" style="6" bestFit="1" customWidth="1"/>
    <col min="15341" max="15341" width="12.69921875" style="6" bestFit="1" customWidth="1"/>
    <col min="15342" max="15342" width="12.5" style="6" bestFit="1" customWidth="1"/>
    <col min="15343" max="15343" width="11.5" style="6" bestFit="1" customWidth="1"/>
    <col min="15344" max="15344" width="10.5" style="6" bestFit="1" customWidth="1"/>
    <col min="15345" max="15345" width="12.69921875" style="6" bestFit="1" customWidth="1"/>
    <col min="15346" max="15346" width="12.5" style="6" bestFit="1" customWidth="1"/>
    <col min="15347" max="15348" width="9.5" style="6" bestFit="1" customWidth="1"/>
    <col min="15349" max="15349" width="12.69921875" style="6" bestFit="1" customWidth="1"/>
    <col min="15350" max="15350" width="10.5" style="6" bestFit="1" customWidth="1"/>
    <col min="15351" max="15352" width="9.5" style="6" bestFit="1" customWidth="1"/>
    <col min="15353" max="15353" width="12.69921875" style="6" bestFit="1" customWidth="1"/>
    <col min="15354" max="15354" width="11.5" style="6" bestFit="1" customWidth="1"/>
    <col min="15355" max="15356" width="10.5" style="6" bestFit="1" customWidth="1"/>
    <col min="15357" max="15357" width="12.69921875" style="6" bestFit="1" customWidth="1"/>
    <col min="15358" max="15358" width="10.5" style="6" bestFit="1" customWidth="1"/>
    <col min="15359" max="15359" width="9.5" style="6" bestFit="1" customWidth="1"/>
    <col min="15360" max="15360" width="9.69921875" style="6" bestFit="1" customWidth="1"/>
    <col min="15361" max="15361" width="12.69921875" style="6" bestFit="1" customWidth="1"/>
    <col min="15362" max="15362" width="11.5" style="6" bestFit="1" customWidth="1"/>
    <col min="15363" max="15364" width="10.5" style="6" bestFit="1" customWidth="1"/>
    <col min="15365" max="15365" width="12.5" style="6" bestFit="1" customWidth="1"/>
    <col min="15366" max="15366" width="12.69921875" style="6" customWidth="1"/>
    <col min="15367" max="15368" width="9.296875" style="6"/>
    <col min="15369" max="15369" width="9.296875" style="6" customWidth="1"/>
    <col min="15370" max="15557" width="9.296875" style="6"/>
    <col min="15558" max="15558" width="32" style="6" customWidth="1"/>
    <col min="15559" max="15559" width="11.5" style="6" bestFit="1" customWidth="1"/>
    <col min="15560" max="15561" width="10.5" style="6" bestFit="1" customWidth="1"/>
    <col min="15562" max="15562" width="12.6992187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9921875" style="6" bestFit="1" customWidth="1"/>
    <col min="15587" max="15587" width="12.6992187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9921875" style="6" bestFit="1" customWidth="1"/>
    <col min="15594" max="15594" width="11.5" style="6" bestFit="1" customWidth="1"/>
    <col min="15595" max="15596" width="10.5" style="6" bestFit="1" customWidth="1"/>
    <col min="15597" max="15597" width="12.69921875" style="6" bestFit="1" customWidth="1"/>
    <col min="15598" max="15598" width="12.5" style="6" bestFit="1" customWidth="1"/>
    <col min="15599" max="15599" width="11.5" style="6" bestFit="1" customWidth="1"/>
    <col min="15600" max="15600" width="10.5" style="6" bestFit="1" customWidth="1"/>
    <col min="15601" max="15601" width="12.69921875" style="6" bestFit="1" customWidth="1"/>
    <col min="15602" max="15602" width="12.5" style="6" bestFit="1" customWidth="1"/>
    <col min="15603" max="15604" width="9.5" style="6" bestFit="1" customWidth="1"/>
    <col min="15605" max="15605" width="12.69921875" style="6" bestFit="1" customWidth="1"/>
    <col min="15606" max="15606" width="10.5" style="6" bestFit="1" customWidth="1"/>
    <col min="15607" max="15608" width="9.5" style="6" bestFit="1" customWidth="1"/>
    <col min="15609" max="15609" width="12.69921875" style="6" bestFit="1" customWidth="1"/>
    <col min="15610" max="15610" width="11.5" style="6" bestFit="1" customWidth="1"/>
    <col min="15611" max="15612" width="10.5" style="6" bestFit="1" customWidth="1"/>
    <col min="15613" max="15613" width="12.69921875" style="6" bestFit="1" customWidth="1"/>
    <col min="15614" max="15614" width="10.5" style="6" bestFit="1" customWidth="1"/>
    <col min="15615" max="15615" width="9.5" style="6" bestFit="1" customWidth="1"/>
    <col min="15616" max="15616" width="9.69921875" style="6" bestFit="1" customWidth="1"/>
    <col min="15617" max="15617" width="12.69921875" style="6" bestFit="1" customWidth="1"/>
    <col min="15618" max="15618" width="11.5" style="6" bestFit="1" customWidth="1"/>
    <col min="15619" max="15620" width="10.5" style="6" bestFit="1" customWidth="1"/>
    <col min="15621" max="15621" width="12.5" style="6" bestFit="1" customWidth="1"/>
    <col min="15622" max="15622" width="12.69921875" style="6" customWidth="1"/>
    <col min="15623" max="15624" width="9.296875" style="6"/>
    <col min="15625" max="15625" width="9.296875" style="6" customWidth="1"/>
    <col min="15626" max="15813" width="9.296875" style="6"/>
    <col min="15814" max="15814" width="32" style="6" customWidth="1"/>
    <col min="15815" max="15815" width="11.5" style="6" bestFit="1" customWidth="1"/>
    <col min="15816" max="15817" width="10.5" style="6" bestFit="1" customWidth="1"/>
    <col min="15818" max="15818" width="12.6992187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9921875" style="6" bestFit="1" customWidth="1"/>
    <col min="15843" max="15843" width="12.6992187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9921875" style="6" bestFit="1" customWidth="1"/>
    <col min="15850" max="15850" width="11.5" style="6" bestFit="1" customWidth="1"/>
    <col min="15851" max="15852" width="10.5" style="6" bestFit="1" customWidth="1"/>
    <col min="15853" max="15853" width="12.69921875" style="6" bestFit="1" customWidth="1"/>
    <col min="15854" max="15854" width="12.5" style="6" bestFit="1" customWidth="1"/>
    <col min="15855" max="15855" width="11.5" style="6" bestFit="1" customWidth="1"/>
    <col min="15856" max="15856" width="10.5" style="6" bestFit="1" customWidth="1"/>
    <col min="15857" max="15857" width="12.69921875" style="6" bestFit="1" customWidth="1"/>
    <col min="15858" max="15858" width="12.5" style="6" bestFit="1" customWidth="1"/>
    <col min="15859" max="15860" width="9.5" style="6" bestFit="1" customWidth="1"/>
    <col min="15861" max="15861" width="12.69921875" style="6" bestFit="1" customWidth="1"/>
    <col min="15862" max="15862" width="10.5" style="6" bestFit="1" customWidth="1"/>
    <col min="15863" max="15864" width="9.5" style="6" bestFit="1" customWidth="1"/>
    <col min="15865" max="15865" width="12.69921875" style="6" bestFit="1" customWidth="1"/>
    <col min="15866" max="15866" width="11.5" style="6" bestFit="1" customWidth="1"/>
    <col min="15867" max="15868" width="10.5" style="6" bestFit="1" customWidth="1"/>
    <col min="15869" max="15869" width="12.69921875" style="6" bestFit="1" customWidth="1"/>
    <col min="15870" max="15870" width="10.5" style="6" bestFit="1" customWidth="1"/>
    <col min="15871" max="15871" width="9.5" style="6" bestFit="1" customWidth="1"/>
    <col min="15872" max="15872" width="9.69921875" style="6" bestFit="1" customWidth="1"/>
    <col min="15873" max="15873" width="12.69921875" style="6" bestFit="1" customWidth="1"/>
    <col min="15874" max="15874" width="11.5" style="6" bestFit="1" customWidth="1"/>
    <col min="15875" max="15876" width="10.5" style="6" bestFit="1" customWidth="1"/>
    <col min="15877" max="15877" width="12.5" style="6" bestFit="1" customWidth="1"/>
    <col min="15878" max="15878" width="12.69921875" style="6" customWidth="1"/>
    <col min="15879" max="15880" width="9.296875" style="6"/>
    <col min="15881" max="15881" width="9.296875" style="6" customWidth="1"/>
    <col min="15882" max="16069" width="9.296875" style="6"/>
    <col min="16070" max="16070" width="32" style="6" customWidth="1"/>
    <col min="16071" max="16071" width="11.5" style="6" bestFit="1" customWidth="1"/>
    <col min="16072" max="16073" width="10.5" style="6" bestFit="1" customWidth="1"/>
    <col min="16074" max="16074" width="12.6992187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9921875" style="6" bestFit="1" customWidth="1"/>
    <col min="16099" max="16099" width="12.6992187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9921875" style="6" bestFit="1" customWidth="1"/>
    <col min="16106" max="16106" width="11.5" style="6" bestFit="1" customWidth="1"/>
    <col min="16107" max="16108" width="10.5" style="6" bestFit="1" customWidth="1"/>
    <col min="16109" max="16109" width="12.69921875" style="6" bestFit="1" customWidth="1"/>
    <col min="16110" max="16110" width="12.5" style="6" bestFit="1" customWidth="1"/>
    <col min="16111" max="16111" width="11.5" style="6" bestFit="1" customWidth="1"/>
    <col min="16112" max="16112" width="10.5" style="6" bestFit="1" customWidth="1"/>
    <col min="16113" max="16113" width="12.69921875" style="6" bestFit="1" customWidth="1"/>
    <col min="16114" max="16114" width="12.5" style="6" bestFit="1" customWidth="1"/>
    <col min="16115" max="16116" width="9.5" style="6" bestFit="1" customWidth="1"/>
    <col min="16117" max="16117" width="12.69921875" style="6" bestFit="1" customWidth="1"/>
    <col min="16118" max="16118" width="10.5" style="6" bestFit="1" customWidth="1"/>
    <col min="16119" max="16120" width="9.5" style="6" bestFit="1" customWidth="1"/>
    <col min="16121" max="16121" width="12.69921875" style="6" bestFit="1" customWidth="1"/>
    <col min="16122" max="16122" width="11.5" style="6" bestFit="1" customWidth="1"/>
    <col min="16123" max="16124" width="10.5" style="6" bestFit="1" customWidth="1"/>
    <col min="16125" max="16125" width="12.69921875" style="6" bestFit="1" customWidth="1"/>
    <col min="16126" max="16126" width="10.5" style="6" bestFit="1" customWidth="1"/>
    <col min="16127" max="16127" width="9.5" style="6" bestFit="1" customWidth="1"/>
    <col min="16128" max="16128" width="9.69921875" style="6" bestFit="1" customWidth="1"/>
    <col min="16129" max="16129" width="12.69921875" style="6" bestFit="1" customWidth="1"/>
    <col min="16130" max="16130" width="11.5" style="6" bestFit="1" customWidth="1"/>
    <col min="16131" max="16132" width="10.5" style="6" bestFit="1" customWidth="1"/>
    <col min="16133" max="16133" width="12.5" style="6" bestFit="1" customWidth="1"/>
    <col min="16134" max="16134" width="12.69921875" style="6" customWidth="1"/>
    <col min="16135" max="16136" width="9.296875" style="6"/>
    <col min="16137" max="16137" width="9.296875" style="6" customWidth="1"/>
    <col min="16138" max="16384" width="9.296875" style="6"/>
  </cols>
  <sheetData>
    <row r="1" spans="1:36" ht="30" customHeight="1" x14ac:dyDescent="0.2">
      <c r="A1" s="34" t="s">
        <v>53</v>
      </c>
      <c r="B1" s="30" t="s">
        <v>46</v>
      </c>
      <c r="D1" s="30"/>
      <c r="E1" s="30"/>
      <c r="F1" s="31"/>
      <c r="G1" s="10"/>
    </row>
    <row r="2" spans="1:36" ht="30" customHeight="1" x14ac:dyDescent="0.2">
      <c r="A2" s="34" t="s">
        <v>49</v>
      </c>
      <c r="B2" s="30" t="s">
        <v>46</v>
      </c>
      <c r="D2" s="30"/>
      <c r="E2" s="30"/>
      <c r="F2" s="31"/>
      <c r="G2" s="10"/>
      <c r="I2" s="35"/>
      <c r="L2" s="36"/>
    </row>
    <row r="3" spans="1:36" ht="14.5" x14ac:dyDescent="0.2">
      <c r="A3" s="34">
        <v>2021</v>
      </c>
      <c r="C3" s="37"/>
      <c r="I3" s="37"/>
    </row>
    <row r="4" spans="1:36" ht="15" thickBot="1" x14ac:dyDescent="0.25">
      <c r="A4" s="32">
        <f>A3-1</f>
        <v>2020</v>
      </c>
    </row>
    <row r="5" spans="1:36" s="8" customFormat="1" ht="13.5" thickBot="1" x14ac:dyDescent="0.3">
      <c r="A5"/>
      <c r="B5" s="46" t="s">
        <v>18</v>
      </c>
      <c r="C5" s="47"/>
      <c r="D5" s="47"/>
      <c r="E5" s="47"/>
      <c r="F5" s="48"/>
      <c r="G5" s="40" t="s">
        <v>19</v>
      </c>
      <c r="H5" s="41"/>
      <c r="I5" s="41"/>
      <c r="J5" s="41"/>
      <c r="K5" s="42"/>
      <c r="L5" s="43" t="s">
        <v>33</v>
      </c>
      <c r="M5" s="44"/>
      <c r="N5" s="44"/>
      <c r="O5" s="44"/>
      <c r="P5" s="45"/>
      <c r="Q5" s="46" t="s">
        <v>20</v>
      </c>
      <c r="R5" s="47"/>
      <c r="S5" s="47"/>
      <c r="T5" s="47"/>
      <c r="U5" s="48"/>
      <c r="V5" s="40" t="s">
        <v>21</v>
      </c>
      <c r="W5" s="41"/>
      <c r="X5" s="41"/>
      <c r="Y5" s="41"/>
      <c r="Z5" s="42"/>
      <c r="AA5" s="43" t="s">
        <v>34</v>
      </c>
      <c r="AB5" s="44"/>
      <c r="AC5" s="44"/>
      <c r="AD5" s="44"/>
      <c r="AE5" s="45"/>
      <c r="AF5" s="43" t="s">
        <v>22</v>
      </c>
      <c r="AG5" s="44"/>
      <c r="AH5" s="44"/>
      <c r="AI5" s="44"/>
      <c r="AJ5" s="45"/>
    </row>
    <row r="6" spans="1:36" ht="116" x14ac:dyDescent="0.2">
      <c r="A6" s="7"/>
      <c r="B6" s="11" t="s">
        <v>31</v>
      </c>
      <c r="C6" s="12" t="s">
        <v>3</v>
      </c>
      <c r="D6" s="12" t="s">
        <v>4</v>
      </c>
      <c r="E6" s="13" t="s">
        <v>32</v>
      </c>
      <c r="F6" s="14" t="s">
        <v>6</v>
      </c>
      <c r="G6" s="11" t="s">
        <v>31</v>
      </c>
      <c r="H6" s="12" t="s">
        <v>3</v>
      </c>
      <c r="I6" s="12" t="s">
        <v>4</v>
      </c>
      <c r="J6" s="13" t="s">
        <v>32</v>
      </c>
      <c r="K6" s="14" t="s">
        <v>6</v>
      </c>
      <c r="L6" s="11" t="s">
        <v>31</v>
      </c>
      <c r="M6" s="12" t="s">
        <v>3</v>
      </c>
      <c r="N6" s="12" t="s">
        <v>4</v>
      </c>
      <c r="O6" s="13" t="s">
        <v>32</v>
      </c>
      <c r="P6" s="14" t="s">
        <v>6</v>
      </c>
      <c r="Q6" s="11" t="s">
        <v>31</v>
      </c>
      <c r="R6" s="12" t="s">
        <v>3</v>
      </c>
      <c r="S6" s="12" t="s">
        <v>4</v>
      </c>
      <c r="T6" s="13" t="s">
        <v>32</v>
      </c>
      <c r="U6" s="14" t="s">
        <v>6</v>
      </c>
      <c r="V6" s="11" t="s">
        <v>31</v>
      </c>
      <c r="W6" s="12" t="s">
        <v>3</v>
      </c>
      <c r="X6" s="12" t="s">
        <v>4</v>
      </c>
      <c r="Y6" s="13" t="s">
        <v>32</v>
      </c>
      <c r="Z6" s="14" t="s">
        <v>6</v>
      </c>
      <c r="AA6" s="11" t="s">
        <v>31</v>
      </c>
      <c r="AB6" s="12" t="s">
        <v>3</v>
      </c>
      <c r="AC6" s="12" t="s">
        <v>4</v>
      </c>
      <c r="AD6" s="13" t="s">
        <v>32</v>
      </c>
      <c r="AE6" s="14" t="s">
        <v>6</v>
      </c>
      <c r="AF6" s="11" t="s">
        <v>31</v>
      </c>
      <c r="AG6" s="12" t="s">
        <v>3</v>
      </c>
      <c r="AH6" s="12" t="s">
        <v>4</v>
      </c>
      <c r="AI6" s="13" t="s">
        <v>32</v>
      </c>
      <c r="AJ6" s="14" t="s">
        <v>6</v>
      </c>
    </row>
    <row r="7" spans="1:36" x14ac:dyDescent="0.2">
      <c r="A7" s="9" t="s">
        <v>23</v>
      </c>
      <c r="B7" s="17">
        <v>1179117</v>
      </c>
      <c r="C7" s="15">
        <v>372652</v>
      </c>
      <c r="D7" s="15">
        <v>1334</v>
      </c>
      <c r="E7" s="15">
        <v>764816</v>
      </c>
      <c r="F7" s="19">
        <v>121702</v>
      </c>
      <c r="G7" s="17">
        <v>407103</v>
      </c>
      <c r="H7" s="15">
        <v>133121</v>
      </c>
      <c r="I7" s="15">
        <v>-28604</v>
      </c>
      <c r="J7" s="15">
        <v>317630</v>
      </c>
      <c r="K7" s="19">
        <v>17693</v>
      </c>
      <c r="L7" s="17">
        <v>107048</v>
      </c>
      <c r="M7" s="15">
        <v>30183</v>
      </c>
      <c r="N7" s="15">
        <v>-1301</v>
      </c>
      <c r="O7" s="15">
        <v>66243</v>
      </c>
      <c r="P7" s="19">
        <v>6825</v>
      </c>
      <c r="Q7" s="17">
        <v>54451</v>
      </c>
      <c r="R7" s="15">
        <v>18001</v>
      </c>
      <c r="S7" s="15">
        <v>-943</v>
      </c>
      <c r="T7" s="15">
        <v>40665</v>
      </c>
      <c r="U7" s="19">
        <v>10661</v>
      </c>
      <c r="V7" s="17">
        <v>414672</v>
      </c>
      <c r="W7" s="15">
        <v>131767</v>
      </c>
      <c r="X7" s="15">
        <v>-23531</v>
      </c>
      <c r="Y7" s="15">
        <v>358014</v>
      </c>
      <c r="Z7" s="19">
        <v>2070</v>
      </c>
      <c r="AA7" s="17">
        <v>51389</v>
      </c>
      <c r="AB7" s="15">
        <v>17792</v>
      </c>
      <c r="AC7" s="15">
        <v>-14483</v>
      </c>
      <c r="AD7" s="15">
        <v>43290</v>
      </c>
      <c r="AE7" s="19">
        <v>16777</v>
      </c>
      <c r="AF7" s="17">
        <v>922084</v>
      </c>
      <c r="AG7" s="15">
        <v>301614</v>
      </c>
      <c r="AH7" s="15">
        <v>837</v>
      </c>
      <c r="AI7" s="15">
        <v>725883</v>
      </c>
      <c r="AJ7" s="19">
        <v>87204</v>
      </c>
    </row>
    <row r="8" spans="1:36" s="10" customFormat="1" x14ac:dyDescent="0.2">
      <c r="A8" s="9" t="s">
        <v>14</v>
      </c>
      <c r="B8" s="17">
        <v>1149044</v>
      </c>
      <c r="C8" s="15">
        <v>372196</v>
      </c>
      <c r="D8" s="15">
        <v>-30073</v>
      </c>
      <c r="E8" s="15">
        <v>740642</v>
      </c>
      <c r="F8" s="19">
        <v>114729</v>
      </c>
      <c r="G8" s="17">
        <v>385503</v>
      </c>
      <c r="H8" s="15">
        <v>128305</v>
      </c>
      <c r="I8" s="15">
        <v>-21600</v>
      </c>
      <c r="J8" s="15">
        <v>302820</v>
      </c>
      <c r="K8" s="19">
        <v>14506</v>
      </c>
      <c r="L8" s="17">
        <v>95689</v>
      </c>
      <c r="M8" s="15">
        <v>28162</v>
      </c>
      <c r="N8" s="15">
        <v>-11359</v>
      </c>
      <c r="O8" s="15">
        <v>66047</v>
      </c>
      <c r="P8" s="19">
        <v>5529</v>
      </c>
      <c r="Q8" s="17">
        <v>55777</v>
      </c>
      <c r="R8" s="15">
        <v>18985</v>
      </c>
      <c r="S8" s="15">
        <v>1326</v>
      </c>
      <c r="T8" s="15">
        <v>39686</v>
      </c>
      <c r="U8" s="19">
        <v>8171</v>
      </c>
      <c r="V8" s="17">
        <v>394969</v>
      </c>
      <c r="W8" s="15">
        <v>128654</v>
      </c>
      <c r="X8" s="15">
        <v>-19703</v>
      </c>
      <c r="Y8" s="15">
        <v>368789</v>
      </c>
      <c r="Z8" s="19">
        <v>2201</v>
      </c>
      <c r="AA8" s="17">
        <v>53329</v>
      </c>
      <c r="AB8" s="15">
        <v>17116</v>
      </c>
      <c r="AC8" s="15">
        <v>1940</v>
      </c>
      <c r="AD8" s="15">
        <v>43156</v>
      </c>
      <c r="AE8" s="19">
        <v>16155</v>
      </c>
      <c r="AF8" s="17">
        <v>882281</v>
      </c>
      <c r="AG8" s="15">
        <v>295963</v>
      </c>
      <c r="AH8" s="15">
        <v>-39802</v>
      </c>
      <c r="AI8" s="15">
        <v>720965</v>
      </c>
      <c r="AJ8" s="19">
        <v>85751</v>
      </c>
    </row>
    <row r="9" spans="1:36" s="10" customFormat="1" x14ac:dyDescent="0.2">
      <c r="A9" s="9" t="s">
        <v>15</v>
      </c>
      <c r="B9" s="17">
        <v>1061322</v>
      </c>
      <c r="C9" s="15">
        <v>397177</v>
      </c>
      <c r="D9" s="15">
        <v>-87722</v>
      </c>
      <c r="E9" s="15">
        <v>705005</v>
      </c>
      <c r="F9" s="19">
        <v>121308</v>
      </c>
      <c r="G9" s="17">
        <v>352590</v>
      </c>
      <c r="H9" s="15">
        <v>135080</v>
      </c>
      <c r="I9" s="15">
        <v>-32913</v>
      </c>
      <c r="J9" s="15">
        <v>283678</v>
      </c>
      <c r="K9" s="19">
        <v>14201</v>
      </c>
      <c r="L9" s="17">
        <v>95184</v>
      </c>
      <c r="M9" s="15">
        <v>31483</v>
      </c>
      <c r="N9" s="15">
        <v>-505</v>
      </c>
      <c r="O9" s="15">
        <v>64474</v>
      </c>
      <c r="P9" s="19">
        <v>9119</v>
      </c>
      <c r="Q9" s="17">
        <v>43025</v>
      </c>
      <c r="R9" s="15">
        <v>17496</v>
      </c>
      <c r="S9" s="15">
        <v>-12752</v>
      </c>
      <c r="T9" s="15">
        <v>34756</v>
      </c>
      <c r="U9" s="19">
        <v>7876</v>
      </c>
      <c r="V9" s="17">
        <v>353771</v>
      </c>
      <c r="W9" s="15">
        <v>135037</v>
      </c>
      <c r="X9" s="15">
        <v>-41198</v>
      </c>
      <c r="Y9" s="15">
        <v>307553</v>
      </c>
      <c r="Z9" s="19">
        <v>1892</v>
      </c>
      <c r="AA9" s="17">
        <v>74623</v>
      </c>
      <c r="AB9" s="15">
        <v>19161</v>
      </c>
      <c r="AC9" s="15">
        <v>21294</v>
      </c>
      <c r="AD9" s="15">
        <v>39255</v>
      </c>
      <c r="AE9" s="19">
        <v>16009</v>
      </c>
      <c r="AF9" s="17">
        <v>813231</v>
      </c>
      <c r="AG9" s="15">
        <v>309529</v>
      </c>
      <c r="AH9" s="15">
        <v>-69050</v>
      </c>
      <c r="AI9" s="15">
        <v>656218</v>
      </c>
      <c r="AJ9" s="19">
        <v>85489</v>
      </c>
    </row>
    <row r="10" spans="1:36" s="10" customFormat="1" x14ac:dyDescent="0.2">
      <c r="A10" s="9" t="s">
        <v>16</v>
      </c>
      <c r="B10" s="17">
        <v>731455</v>
      </c>
      <c r="C10" s="15">
        <v>380631</v>
      </c>
      <c r="D10" s="15">
        <v>-329867</v>
      </c>
      <c r="E10" s="15">
        <v>482918</v>
      </c>
      <c r="F10" s="19">
        <v>84353</v>
      </c>
      <c r="G10" s="17">
        <v>262571</v>
      </c>
      <c r="H10" s="15">
        <v>141256</v>
      </c>
      <c r="I10" s="15">
        <v>-90018</v>
      </c>
      <c r="J10" s="15">
        <v>190831</v>
      </c>
      <c r="K10" s="19">
        <v>2992</v>
      </c>
      <c r="L10" s="17">
        <v>68931</v>
      </c>
      <c r="M10" s="15">
        <v>32636</v>
      </c>
      <c r="N10" s="15">
        <v>-26253</v>
      </c>
      <c r="O10" s="15">
        <v>41804</v>
      </c>
      <c r="P10" s="19">
        <v>4520</v>
      </c>
      <c r="Q10" s="17">
        <v>30840</v>
      </c>
      <c r="R10" s="15">
        <v>16590</v>
      </c>
      <c r="S10" s="15">
        <v>-12185</v>
      </c>
      <c r="T10" s="15">
        <v>24036</v>
      </c>
      <c r="U10" s="19">
        <v>5731</v>
      </c>
      <c r="V10" s="17">
        <v>269096</v>
      </c>
      <c r="W10" s="15">
        <v>136215</v>
      </c>
      <c r="X10" s="15">
        <v>-84675</v>
      </c>
      <c r="Y10" s="15">
        <v>162640</v>
      </c>
      <c r="Z10" s="19">
        <v>1199</v>
      </c>
      <c r="AA10" s="17">
        <v>26744</v>
      </c>
      <c r="AB10" s="15">
        <v>19297</v>
      </c>
      <c r="AC10" s="15">
        <v>-47879</v>
      </c>
      <c r="AD10" s="15">
        <v>23526</v>
      </c>
      <c r="AE10" s="19">
        <v>9718</v>
      </c>
      <c r="AF10" s="17">
        <v>564610</v>
      </c>
      <c r="AG10" s="15">
        <v>293581</v>
      </c>
      <c r="AH10" s="15">
        <v>-248622</v>
      </c>
      <c r="AI10" s="15">
        <v>447308</v>
      </c>
      <c r="AJ10" s="19">
        <v>59078</v>
      </c>
    </row>
    <row r="11" spans="1:36" s="10" customFormat="1" x14ac:dyDescent="0.2">
      <c r="A11" s="9" t="s">
        <v>17</v>
      </c>
      <c r="B11" s="17">
        <v>721520</v>
      </c>
      <c r="C11" s="15">
        <v>362500</v>
      </c>
      <c r="D11" s="15">
        <v>-9935</v>
      </c>
      <c r="E11" s="15">
        <v>317756</v>
      </c>
      <c r="F11" s="19">
        <v>15656</v>
      </c>
      <c r="G11" s="17">
        <v>257109</v>
      </c>
      <c r="H11" s="15">
        <v>129077</v>
      </c>
      <c r="I11" s="15">
        <v>-5462</v>
      </c>
      <c r="J11" s="15">
        <v>133850</v>
      </c>
      <c r="K11" s="19">
        <v>758</v>
      </c>
      <c r="L11" s="17">
        <v>58160</v>
      </c>
      <c r="M11" s="15">
        <v>27842</v>
      </c>
      <c r="N11" s="15">
        <v>-10771</v>
      </c>
      <c r="O11" s="15">
        <v>23702</v>
      </c>
      <c r="P11" s="19">
        <v>1852</v>
      </c>
      <c r="Q11" s="17">
        <v>28327</v>
      </c>
      <c r="R11" s="15">
        <v>14344</v>
      </c>
      <c r="S11" s="15">
        <v>-2513</v>
      </c>
      <c r="T11" s="15">
        <v>13591</v>
      </c>
      <c r="U11" s="19">
        <v>2789</v>
      </c>
      <c r="V11" s="17">
        <v>259854</v>
      </c>
      <c r="W11" s="15">
        <v>130272</v>
      </c>
      <c r="X11" s="15">
        <v>-9242</v>
      </c>
      <c r="Y11" s="15">
        <v>119426</v>
      </c>
      <c r="Z11" s="19">
        <v>457</v>
      </c>
      <c r="AA11" s="17">
        <v>40604</v>
      </c>
      <c r="AB11" s="15">
        <v>17407</v>
      </c>
      <c r="AC11" s="15">
        <v>13861</v>
      </c>
      <c r="AD11" s="15">
        <v>14864</v>
      </c>
      <c r="AE11" s="19">
        <v>5557</v>
      </c>
      <c r="AF11" s="17">
        <v>540434</v>
      </c>
      <c r="AG11" s="15">
        <v>275909</v>
      </c>
      <c r="AH11" s="15">
        <v>-24176</v>
      </c>
      <c r="AI11" s="15">
        <v>326640</v>
      </c>
      <c r="AJ11" s="19">
        <v>31796</v>
      </c>
    </row>
    <row r="12" spans="1:36" s="10" customFormat="1" x14ac:dyDescent="0.2">
      <c r="A12" s="9" t="s">
        <v>35</v>
      </c>
      <c r="B12" s="17">
        <v>688381</v>
      </c>
      <c r="C12" s="15">
        <v>370876</v>
      </c>
      <c r="D12" s="15">
        <v>-33139</v>
      </c>
      <c r="E12" s="15">
        <v>303130</v>
      </c>
      <c r="F12" s="19">
        <v>9329</v>
      </c>
      <c r="G12" s="17">
        <v>218190</v>
      </c>
      <c r="H12" s="15">
        <v>124137</v>
      </c>
      <c r="I12" s="15">
        <v>-38919</v>
      </c>
      <c r="J12" s="15">
        <v>127501</v>
      </c>
      <c r="K12" s="19">
        <v>647</v>
      </c>
      <c r="L12" s="17">
        <v>47995</v>
      </c>
      <c r="M12" s="15">
        <v>25675</v>
      </c>
      <c r="N12" s="15">
        <v>-10165</v>
      </c>
      <c r="O12" s="15">
        <v>24486</v>
      </c>
      <c r="P12" s="19">
        <v>1930</v>
      </c>
      <c r="Q12" s="17">
        <v>31141</v>
      </c>
      <c r="R12" s="15">
        <v>17819</v>
      </c>
      <c r="S12" s="15">
        <v>2814</v>
      </c>
      <c r="T12" s="15">
        <v>16841</v>
      </c>
      <c r="U12" s="19">
        <v>3388</v>
      </c>
      <c r="V12" s="17">
        <v>226239</v>
      </c>
      <c r="W12" s="15">
        <v>127415</v>
      </c>
      <c r="X12" s="15">
        <v>-33615</v>
      </c>
      <c r="Y12" s="15">
        <v>113470</v>
      </c>
      <c r="Z12" s="19">
        <v>387</v>
      </c>
      <c r="AA12" s="17">
        <v>29720</v>
      </c>
      <c r="AB12" s="15">
        <v>16712</v>
      </c>
      <c r="AC12" s="15">
        <v>-10884</v>
      </c>
      <c r="AD12" s="15">
        <v>14149</v>
      </c>
      <c r="AE12" s="19">
        <v>5230</v>
      </c>
      <c r="AF12" s="17">
        <v>483764</v>
      </c>
      <c r="AG12" s="15">
        <v>271611</v>
      </c>
      <c r="AH12" s="15">
        <v>-56670</v>
      </c>
      <c r="AI12" s="15">
        <v>314055</v>
      </c>
      <c r="AJ12" s="19">
        <v>32402</v>
      </c>
    </row>
    <row r="13" spans="1:36" s="10" customFormat="1" x14ac:dyDescent="0.2">
      <c r="A13" s="9" t="s">
        <v>24</v>
      </c>
      <c r="B13" s="17">
        <v>587277</v>
      </c>
      <c r="C13" s="15">
        <v>364638</v>
      </c>
      <c r="D13" s="15">
        <v>-101104</v>
      </c>
      <c r="E13" s="15">
        <v>209115</v>
      </c>
      <c r="F13" s="19">
        <v>3059</v>
      </c>
      <c r="G13" s="17">
        <v>196326</v>
      </c>
      <c r="H13" s="15">
        <v>124486</v>
      </c>
      <c r="I13" s="15">
        <v>-21863</v>
      </c>
      <c r="J13" s="15">
        <v>86053</v>
      </c>
      <c r="K13" s="19">
        <v>415</v>
      </c>
      <c r="L13" s="17">
        <v>53487</v>
      </c>
      <c r="M13" s="15">
        <v>28826</v>
      </c>
      <c r="N13" s="15">
        <v>5492</v>
      </c>
      <c r="O13" s="15">
        <v>13851</v>
      </c>
      <c r="P13" s="19">
        <v>1322</v>
      </c>
      <c r="Q13" s="17">
        <v>26599</v>
      </c>
      <c r="R13" s="15">
        <v>17141</v>
      </c>
      <c r="S13" s="15">
        <v>-4542</v>
      </c>
      <c r="T13" s="15">
        <v>11096</v>
      </c>
      <c r="U13" s="19">
        <v>2587</v>
      </c>
      <c r="V13" s="17">
        <v>199905</v>
      </c>
      <c r="W13" s="15">
        <v>130242</v>
      </c>
      <c r="X13" s="15">
        <v>-26334</v>
      </c>
      <c r="Y13" s="15">
        <v>81817</v>
      </c>
      <c r="Z13" s="19">
        <v>218</v>
      </c>
      <c r="AA13" s="17">
        <v>25819</v>
      </c>
      <c r="AB13" s="15">
        <v>16920</v>
      </c>
      <c r="AC13" s="15">
        <v>-3901</v>
      </c>
      <c r="AD13" s="15">
        <v>7632</v>
      </c>
      <c r="AE13" s="19">
        <v>2370</v>
      </c>
      <c r="AF13" s="17">
        <v>424165</v>
      </c>
      <c r="AG13" s="15">
        <v>266310</v>
      </c>
      <c r="AH13" s="15">
        <v>-59599</v>
      </c>
      <c r="AI13" s="15">
        <v>218079</v>
      </c>
      <c r="AJ13" s="19">
        <v>19834</v>
      </c>
    </row>
    <row r="14" spans="1:36" s="10" customFormat="1" x14ac:dyDescent="0.2">
      <c r="A14" s="9" t="s">
        <v>25</v>
      </c>
      <c r="B14" s="17">
        <v>405880</v>
      </c>
      <c r="C14" s="15">
        <v>332147</v>
      </c>
      <c r="D14" s="15">
        <v>-181397</v>
      </c>
      <c r="E14" s="15">
        <v>123810</v>
      </c>
      <c r="F14" s="19">
        <v>456</v>
      </c>
      <c r="G14" s="17">
        <v>145992</v>
      </c>
      <c r="H14" s="15">
        <v>122532</v>
      </c>
      <c r="I14" s="15">
        <v>-50335</v>
      </c>
      <c r="J14" s="15">
        <v>52032</v>
      </c>
      <c r="K14" s="19">
        <v>152</v>
      </c>
      <c r="L14" s="17">
        <v>40627</v>
      </c>
      <c r="M14" s="15">
        <v>30717</v>
      </c>
      <c r="N14" s="15">
        <v>-12860</v>
      </c>
      <c r="O14" s="15">
        <v>7132</v>
      </c>
      <c r="P14" s="19">
        <v>249</v>
      </c>
      <c r="Q14" s="17">
        <v>19080</v>
      </c>
      <c r="R14" s="15">
        <v>15584</v>
      </c>
      <c r="S14" s="15">
        <v>-7519</v>
      </c>
      <c r="T14" s="15">
        <v>6663</v>
      </c>
      <c r="U14" s="19">
        <v>1410</v>
      </c>
      <c r="V14" s="17">
        <v>152309</v>
      </c>
      <c r="W14" s="15">
        <v>127870</v>
      </c>
      <c r="X14" s="15">
        <v>-47596</v>
      </c>
      <c r="Y14" s="15">
        <v>49073</v>
      </c>
      <c r="Z14" s="19">
        <v>83</v>
      </c>
      <c r="AA14" s="17">
        <v>16128</v>
      </c>
      <c r="AB14" s="15">
        <v>15746</v>
      </c>
      <c r="AC14" s="15">
        <v>-9692</v>
      </c>
      <c r="AD14" s="15">
        <v>2746</v>
      </c>
      <c r="AE14" s="19">
        <v>631</v>
      </c>
      <c r="AF14" s="17">
        <v>320213</v>
      </c>
      <c r="AG14" s="15">
        <v>257872</v>
      </c>
      <c r="AH14" s="15">
        <v>-103952</v>
      </c>
      <c r="AI14" s="15">
        <v>112902</v>
      </c>
      <c r="AJ14" s="19">
        <v>8835</v>
      </c>
    </row>
    <row r="15" spans="1:36" s="10" customFormat="1" x14ac:dyDescent="0.2">
      <c r="A15" s="9" t="s">
        <v>26</v>
      </c>
      <c r="B15" s="17">
        <v>443375</v>
      </c>
      <c r="C15" s="15">
        <v>310992</v>
      </c>
      <c r="D15" s="15">
        <v>37495</v>
      </c>
      <c r="E15" s="15">
        <v>106543</v>
      </c>
      <c r="F15" s="19">
        <v>5</v>
      </c>
      <c r="G15" s="17">
        <v>169438</v>
      </c>
      <c r="H15" s="15">
        <v>114067</v>
      </c>
      <c r="I15" s="15">
        <v>23446</v>
      </c>
      <c r="J15" s="15">
        <v>35939</v>
      </c>
      <c r="K15" s="19">
        <v>23</v>
      </c>
      <c r="L15" s="17">
        <v>45413</v>
      </c>
      <c r="M15" s="15">
        <v>31044</v>
      </c>
      <c r="N15" s="15">
        <v>4786</v>
      </c>
      <c r="O15" s="15">
        <v>4677</v>
      </c>
      <c r="P15" s="19">
        <v>8</v>
      </c>
      <c r="Q15" s="17">
        <v>20762</v>
      </c>
      <c r="R15" s="15">
        <v>14184</v>
      </c>
      <c r="S15" s="15">
        <v>1682</v>
      </c>
      <c r="T15" s="15">
        <v>3976</v>
      </c>
      <c r="U15" s="19">
        <v>678</v>
      </c>
      <c r="V15" s="17">
        <v>178311</v>
      </c>
      <c r="W15" s="15">
        <v>120592</v>
      </c>
      <c r="X15" s="15">
        <v>26002</v>
      </c>
      <c r="Y15" s="15">
        <v>49665</v>
      </c>
      <c r="Z15" s="19">
        <v>2</v>
      </c>
      <c r="AA15" s="17">
        <v>21669</v>
      </c>
      <c r="AB15" s="15">
        <v>13551</v>
      </c>
      <c r="AC15" s="15">
        <v>5542</v>
      </c>
      <c r="AD15" s="15">
        <v>2325</v>
      </c>
      <c r="AE15" s="19">
        <v>334</v>
      </c>
      <c r="AF15" s="17">
        <v>346137</v>
      </c>
      <c r="AG15" s="15">
        <v>241923</v>
      </c>
      <c r="AH15" s="15">
        <v>25924</v>
      </c>
      <c r="AI15" s="15">
        <v>87187</v>
      </c>
      <c r="AJ15" s="19">
        <v>301</v>
      </c>
    </row>
    <row r="16" spans="1:36" s="10" customFormat="1" x14ac:dyDescent="0.2">
      <c r="A16" s="9" t="s">
        <v>36</v>
      </c>
      <c r="B16" s="17">
        <v>545081</v>
      </c>
      <c r="C16" s="15">
        <v>344789</v>
      </c>
      <c r="D16" s="15">
        <v>101706</v>
      </c>
      <c r="E16" s="15">
        <v>169828</v>
      </c>
      <c r="F16" s="19">
        <v>51</v>
      </c>
      <c r="G16" s="17">
        <v>170288</v>
      </c>
      <c r="H16" s="15">
        <v>108432</v>
      </c>
      <c r="I16" s="15">
        <v>851</v>
      </c>
      <c r="J16" s="15">
        <v>64628</v>
      </c>
      <c r="K16" s="19">
        <v>57</v>
      </c>
      <c r="L16" s="17">
        <v>53581</v>
      </c>
      <c r="M16" s="15">
        <v>33126</v>
      </c>
      <c r="N16" s="15">
        <v>8168</v>
      </c>
      <c r="O16" s="15">
        <v>9198</v>
      </c>
      <c r="P16" s="19">
        <v>452</v>
      </c>
      <c r="Q16" s="17">
        <v>26534</v>
      </c>
      <c r="R16" s="15">
        <v>16681</v>
      </c>
      <c r="S16" s="15">
        <v>5772</v>
      </c>
      <c r="T16" s="15">
        <v>8959</v>
      </c>
      <c r="U16" s="19">
        <v>2886</v>
      </c>
      <c r="V16" s="17">
        <v>183954</v>
      </c>
      <c r="W16" s="15">
        <v>118981</v>
      </c>
      <c r="X16" s="15">
        <v>5643</v>
      </c>
      <c r="Y16" s="15">
        <v>66848</v>
      </c>
      <c r="Z16" s="19">
        <v>107</v>
      </c>
      <c r="AA16" s="17">
        <v>20147</v>
      </c>
      <c r="AB16" s="15">
        <v>10321</v>
      </c>
      <c r="AC16" s="15">
        <v>-1522</v>
      </c>
      <c r="AD16" s="15">
        <v>5128</v>
      </c>
      <c r="AE16" s="19">
        <v>1455</v>
      </c>
      <c r="AF16" s="17">
        <v>392079</v>
      </c>
      <c r="AG16" s="15">
        <v>252357</v>
      </c>
      <c r="AH16" s="15">
        <v>45942</v>
      </c>
      <c r="AI16" s="15">
        <v>173020</v>
      </c>
      <c r="AJ16" s="19">
        <v>12897</v>
      </c>
    </row>
    <row r="17" spans="1:36" s="10" customFormat="1" x14ac:dyDescent="0.2">
      <c r="A17" s="9" t="s">
        <v>27</v>
      </c>
      <c r="B17" s="17">
        <v>585422</v>
      </c>
      <c r="C17" s="15">
        <v>359139</v>
      </c>
      <c r="D17" s="15">
        <v>40341</v>
      </c>
      <c r="E17" s="15">
        <v>180073.50456000003</v>
      </c>
      <c r="F17" s="19">
        <v>53</v>
      </c>
      <c r="G17" s="17">
        <v>212545</v>
      </c>
      <c r="H17" s="15">
        <v>125952</v>
      </c>
      <c r="I17" s="15">
        <v>42257</v>
      </c>
      <c r="J17" s="15">
        <v>76310</v>
      </c>
      <c r="K17" s="19">
        <v>143</v>
      </c>
      <c r="L17" s="17">
        <v>63084</v>
      </c>
      <c r="M17" s="15">
        <v>37480</v>
      </c>
      <c r="N17" s="15">
        <v>9503</v>
      </c>
      <c r="O17" s="15">
        <v>9708</v>
      </c>
      <c r="P17" s="19">
        <v>688</v>
      </c>
      <c r="Q17" s="17">
        <v>26906</v>
      </c>
      <c r="R17" s="15">
        <v>16472</v>
      </c>
      <c r="S17" s="15">
        <v>372</v>
      </c>
      <c r="T17" s="15">
        <v>9607</v>
      </c>
      <c r="U17" s="19">
        <v>3189</v>
      </c>
      <c r="V17" s="17">
        <v>198123</v>
      </c>
      <c r="W17" s="15">
        <v>121098</v>
      </c>
      <c r="X17" s="15">
        <v>14169</v>
      </c>
      <c r="Y17" s="15">
        <v>69979</v>
      </c>
      <c r="Z17" s="19">
        <v>89</v>
      </c>
      <c r="AA17" s="17">
        <v>24992</v>
      </c>
      <c r="AB17" s="15">
        <v>14775.974979738005</v>
      </c>
      <c r="AC17" s="15">
        <v>4845</v>
      </c>
      <c r="AD17" s="15">
        <v>6808.1626900000001</v>
      </c>
      <c r="AE17" s="19">
        <v>1634</v>
      </c>
      <c r="AF17" s="17">
        <v>430792</v>
      </c>
      <c r="AG17" s="15">
        <v>262663</v>
      </c>
      <c r="AH17" s="15">
        <v>38713</v>
      </c>
      <c r="AI17" s="15">
        <v>186994</v>
      </c>
      <c r="AJ17" s="19">
        <v>13606</v>
      </c>
    </row>
    <row r="18" spans="1:36" s="10" customFormat="1" x14ac:dyDescent="0.2">
      <c r="A18" s="9" t="s">
        <v>28</v>
      </c>
      <c r="B18" s="17">
        <v>614568</v>
      </c>
      <c r="C18" s="15">
        <v>353042</v>
      </c>
      <c r="D18" s="15">
        <v>29146</v>
      </c>
      <c r="E18" s="15">
        <v>193194</v>
      </c>
      <c r="F18" s="19">
        <v>130</v>
      </c>
      <c r="G18" s="17">
        <v>213367.55649000002</v>
      </c>
      <c r="H18" s="15">
        <v>123580</v>
      </c>
      <c r="I18" s="15">
        <v>822.70898000002489</v>
      </c>
      <c r="J18" s="15">
        <v>85131</v>
      </c>
      <c r="K18" s="19">
        <v>252</v>
      </c>
      <c r="L18" s="17">
        <v>61000</v>
      </c>
      <c r="M18" s="15">
        <v>33493</v>
      </c>
      <c r="N18" s="15">
        <v>-2084</v>
      </c>
      <c r="O18" s="15">
        <v>13533</v>
      </c>
      <c r="P18" s="19">
        <v>989</v>
      </c>
      <c r="Q18" s="17">
        <v>29544</v>
      </c>
      <c r="R18" s="15">
        <v>16878</v>
      </c>
      <c r="S18" s="15">
        <v>2638</v>
      </c>
      <c r="T18" s="15">
        <v>11453</v>
      </c>
      <c r="U18" s="19">
        <v>3518</v>
      </c>
      <c r="V18" s="17">
        <v>216685</v>
      </c>
      <c r="W18" s="15">
        <v>125554</v>
      </c>
      <c r="X18" s="15">
        <v>18562</v>
      </c>
      <c r="Y18" s="15">
        <v>80072</v>
      </c>
      <c r="Z18" s="19">
        <v>145</v>
      </c>
      <c r="AA18" s="17">
        <v>28707.012999999999</v>
      </c>
      <c r="AB18" s="15">
        <v>16070.56828</v>
      </c>
      <c r="AC18" s="15">
        <v>3715</v>
      </c>
      <c r="AD18" s="15">
        <v>705.59699999999998</v>
      </c>
      <c r="AE18" s="19">
        <v>169</v>
      </c>
      <c r="AF18" s="17">
        <v>460180</v>
      </c>
      <c r="AG18" s="15">
        <v>263571</v>
      </c>
      <c r="AH18" s="15">
        <v>29388</v>
      </c>
      <c r="AI18" s="15">
        <v>211692</v>
      </c>
      <c r="AJ18" s="19">
        <v>16889</v>
      </c>
    </row>
    <row r="19" spans="1:36" s="10" customFormat="1" x14ac:dyDescent="0.2">
      <c r="A19" s="9" t="s">
        <v>29</v>
      </c>
      <c r="B19" s="17">
        <v>587802</v>
      </c>
      <c r="C19" s="15">
        <v>342098</v>
      </c>
      <c r="D19" s="15">
        <v>-26766</v>
      </c>
      <c r="E19" s="15">
        <v>201065</v>
      </c>
      <c r="F19" s="19">
        <v>112</v>
      </c>
      <c r="G19" s="17">
        <v>194351</v>
      </c>
      <c r="H19" s="15">
        <v>113486</v>
      </c>
      <c r="I19" s="15">
        <v>-19017</v>
      </c>
      <c r="J19" s="15">
        <v>87674</v>
      </c>
      <c r="K19" s="19">
        <v>237</v>
      </c>
      <c r="L19" s="17">
        <v>63874</v>
      </c>
      <c r="M19" s="15">
        <v>36804</v>
      </c>
      <c r="N19" s="15">
        <v>2874</v>
      </c>
      <c r="O19" s="15">
        <v>15497</v>
      </c>
      <c r="P19" s="19">
        <v>778</v>
      </c>
      <c r="Q19" s="17">
        <v>30216</v>
      </c>
      <c r="R19" s="15">
        <v>18143</v>
      </c>
      <c r="S19" s="15">
        <v>672</v>
      </c>
      <c r="T19" s="15">
        <v>13272</v>
      </c>
      <c r="U19" s="19">
        <v>4299</v>
      </c>
      <c r="V19" s="17">
        <v>194812</v>
      </c>
      <c r="W19" s="15">
        <v>118213</v>
      </c>
      <c r="X19" s="15">
        <v>-21873</v>
      </c>
      <c r="Y19" s="15">
        <v>85041</v>
      </c>
      <c r="Z19" s="19">
        <v>138</v>
      </c>
      <c r="AA19" s="17">
        <v>28226</v>
      </c>
      <c r="AB19" s="15">
        <v>16558.312000000002</v>
      </c>
      <c r="AC19" s="15">
        <v>-481</v>
      </c>
      <c r="AD19" s="15">
        <v>6110.69812</v>
      </c>
      <c r="AE19" s="19">
        <v>1633.26424</v>
      </c>
      <c r="AF19" s="17">
        <v>433778</v>
      </c>
      <c r="AG19" s="15">
        <v>257102</v>
      </c>
      <c r="AH19" s="15">
        <v>-26402</v>
      </c>
      <c r="AI19" s="15">
        <v>223893</v>
      </c>
      <c r="AJ19" s="19">
        <v>18954</v>
      </c>
    </row>
    <row r="20" spans="1:36" s="10" customFormat="1" x14ac:dyDescent="0.2">
      <c r="A20" s="9" t="s">
        <v>37</v>
      </c>
      <c r="B20" s="17">
        <v>605904</v>
      </c>
      <c r="C20" s="15">
        <v>350055</v>
      </c>
      <c r="D20" s="15">
        <v>18102</v>
      </c>
      <c r="E20" s="15">
        <v>199685</v>
      </c>
      <c r="F20" s="19">
        <v>75</v>
      </c>
      <c r="G20" s="17">
        <v>201781</v>
      </c>
      <c r="H20" s="15">
        <v>107867</v>
      </c>
      <c r="I20" s="15">
        <v>7430</v>
      </c>
      <c r="J20" s="15">
        <v>83216</v>
      </c>
      <c r="K20" s="19">
        <v>318</v>
      </c>
      <c r="L20" s="17">
        <v>63715</v>
      </c>
      <c r="M20" s="15">
        <v>36447</v>
      </c>
      <c r="N20" s="15">
        <v>-159</v>
      </c>
      <c r="O20" s="15">
        <v>14280</v>
      </c>
      <c r="P20" s="19">
        <v>803</v>
      </c>
      <c r="Q20" s="17">
        <v>30012</v>
      </c>
      <c r="R20" s="15">
        <v>17342</v>
      </c>
      <c r="S20" s="15">
        <v>-204</v>
      </c>
      <c r="T20" s="15">
        <v>12501</v>
      </c>
      <c r="U20" s="19">
        <v>4163</v>
      </c>
      <c r="V20" s="17">
        <v>202715</v>
      </c>
      <c r="W20" s="15">
        <v>117035</v>
      </c>
      <c r="X20" s="15">
        <v>7903</v>
      </c>
      <c r="Y20" s="15">
        <v>83991</v>
      </c>
      <c r="Z20" s="19">
        <v>127</v>
      </c>
      <c r="AA20" s="17">
        <v>27518.171999999999</v>
      </c>
      <c r="AB20" s="15">
        <v>15219</v>
      </c>
      <c r="AC20" s="15">
        <v>-708</v>
      </c>
      <c r="AD20" s="15">
        <v>4360.4319999999998</v>
      </c>
      <c r="AE20" s="19">
        <v>972.37633599999992</v>
      </c>
      <c r="AF20" s="17">
        <v>449705.26535999333</v>
      </c>
      <c r="AG20" s="15">
        <v>255052.48309465582</v>
      </c>
      <c r="AH20" s="15">
        <v>15927.026729993324</v>
      </c>
      <c r="AI20" s="15">
        <v>226993.13878000001</v>
      </c>
      <c r="AJ20" s="19">
        <v>17193.208320000002</v>
      </c>
    </row>
    <row r="21" spans="1:36" s="10" customFormat="1" x14ac:dyDescent="0.2">
      <c r="A21" s="9" t="s">
        <v>30</v>
      </c>
      <c r="B21" s="17">
        <v>752422</v>
      </c>
      <c r="C21" s="15">
        <v>372675</v>
      </c>
      <c r="D21" s="15">
        <v>146518</v>
      </c>
      <c r="E21" s="15">
        <v>258667</v>
      </c>
      <c r="F21" s="19">
        <v>196</v>
      </c>
      <c r="G21" s="17">
        <v>238406</v>
      </c>
      <c r="H21" s="15">
        <v>114797</v>
      </c>
      <c r="I21" s="15">
        <v>36625</v>
      </c>
      <c r="J21" s="15">
        <v>111095</v>
      </c>
      <c r="K21" s="19">
        <v>366</v>
      </c>
      <c r="L21" s="17">
        <v>79807</v>
      </c>
      <c r="M21" s="15">
        <v>38671</v>
      </c>
      <c r="N21" s="15">
        <v>16092</v>
      </c>
      <c r="O21" s="15">
        <v>20343</v>
      </c>
      <c r="P21" s="19">
        <v>1275</v>
      </c>
      <c r="Q21" s="17">
        <v>33966</v>
      </c>
      <c r="R21" s="15">
        <v>17283</v>
      </c>
      <c r="S21" s="15">
        <v>3954</v>
      </c>
      <c r="T21" s="15">
        <v>15878</v>
      </c>
      <c r="U21" s="19">
        <v>4631</v>
      </c>
      <c r="V21" s="17">
        <v>243195</v>
      </c>
      <c r="W21" s="15">
        <v>122768</v>
      </c>
      <c r="X21" s="15">
        <v>40480</v>
      </c>
      <c r="Y21" s="15">
        <v>110214</v>
      </c>
      <c r="Z21" s="19">
        <v>162</v>
      </c>
      <c r="AA21" s="17">
        <v>34696</v>
      </c>
      <c r="AB21" s="15">
        <v>17451</v>
      </c>
      <c r="AC21" s="15">
        <v>7451</v>
      </c>
      <c r="AD21" s="15">
        <v>13559</v>
      </c>
      <c r="AE21" s="19">
        <v>5089</v>
      </c>
      <c r="AF21" s="17">
        <v>546967</v>
      </c>
      <c r="AG21" s="15">
        <v>270656</v>
      </c>
      <c r="AH21" s="15">
        <v>97262</v>
      </c>
      <c r="AI21" s="15">
        <v>293595</v>
      </c>
      <c r="AJ21" s="19">
        <v>24723</v>
      </c>
    </row>
    <row r="22" spans="1:36" s="10" customFormat="1" x14ac:dyDescent="0.2">
      <c r="A22" s="9" t="s">
        <v>38</v>
      </c>
      <c r="B22" s="17">
        <v>778679</v>
      </c>
      <c r="C22" s="15">
        <v>369310</v>
      </c>
      <c r="D22" s="15">
        <v>26257</v>
      </c>
      <c r="E22" s="15">
        <v>302806</v>
      </c>
      <c r="F22" s="19">
        <v>262</v>
      </c>
      <c r="G22" s="17">
        <v>248781</v>
      </c>
      <c r="H22" s="15">
        <v>115480</v>
      </c>
      <c r="I22" s="15">
        <v>10375</v>
      </c>
      <c r="J22" s="15">
        <v>133546</v>
      </c>
      <c r="K22" s="19">
        <v>307</v>
      </c>
      <c r="L22" s="17">
        <v>76492</v>
      </c>
      <c r="M22" s="15">
        <v>35186</v>
      </c>
      <c r="N22" s="15">
        <v>-3315</v>
      </c>
      <c r="O22" s="15">
        <v>27876</v>
      </c>
      <c r="P22" s="19">
        <v>2294</v>
      </c>
      <c r="Q22" s="17">
        <v>34924</v>
      </c>
      <c r="R22" s="15">
        <v>16797</v>
      </c>
      <c r="S22" s="15">
        <v>958</v>
      </c>
      <c r="T22" s="15">
        <v>18064</v>
      </c>
      <c r="U22" s="19">
        <v>3932</v>
      </c>
      <c r="V22" s="17">
        <v>270208</v>
      </c>
      <c r="W22" s="15">
        <v>129752</v>
      </c>
      <c r="X22" s="15">
        <v>27013</v>
      </c>
      <c r="Y22" s="15">
        <v>130702</v>
      </c>
      <c r="Z22" s="19">
        <v>351</v>
      </c>
      <c r="AA22" s="17">
        <v>38449</v>
      </c>
      <c r="AB22" s="15">
        <v>17380</v>
      </c>
      <c r="AC22" s="15">
        <v>3753</v>
      </c>
      <c r="AD22" s="15">
        <v>18118.599999999999</v>
      </c>
      <c r="AE22" s="19">
        <v>7803.4</v>
      </c>
      <c r="AF22" s="17">
        <v>588919</v>
      </c>
      <c r="AG22" s="15">
        <v>276985</v>
      </c>
      <c r="AH22" s="15">
        <v>41952</v>
      </c>
      <c r="AI22" s="15">
        <v>353068</v>
      </c>
      <c r="AJ22" s="19">
        <v>33621</v>
      </c>
    </row>
    <row r="23" spans="1:36" s="10" customFormat="1" x14ac:dyDescent="0.2">
      <c r="A23" s="9" t="s">
        <v>39</v>
      </c>
      <c r="B23" s="17">
        <v>844288</v>
      </c>
      <c r="C23" s="15">
        <v>370172</v>
      </c>
      <c r="D23" s="15">
        <v>65609</v>
      </c>
      <c r="E23" s="15">
        <v>333385</v>
      </c>
      <c r="F23" s="19">
        <v>256</v>
      </c>
      <c r="G23" s="17">
        <v>264935</v>
      </c>
      <c r="H23" s="15">
        <v>113924</v>
      </c>
      <c r="I23" s="15">
        <v>16154</v>
      </c>
      <c r="J23" s="15">
        <v>160422</v>
      </c>
      <c r="K23" s="19">
        <v>432</v>
      </c>
      <c r="L23" s="17">
        <v>88581</v>
      </c>
      <c r="M23" s="15">
        <v>38151</v>
      </c>
      <c r="N23" s="15">
        <v>12089</v>
      </c>
      <c r="O23" s="15">
        <v>32570</v>
      </c>
      <c r="P23" s="19">
        <v>2636</v>
      </c>
      <c r="Q23" s="17">
        <v>35420</v>
      </c>
      <c r="R23" s="15">
        <v>16004</v>
      </c>
      <c r="S23" s="15">
        <v>496</v>
      </c>
      <c r="T23" s="15">
        <v>21179</v>
      </c>
      <c r="U23" s="19">
        <v>4415</v>
      </c>
      <c r="V23" s="17">
        <v>277410</v>
      </c>
      <c r="W23" s="15">
        <v>123368</v>
      </c>
      <c r="X23" s="15">
        <v>7202</v>
      </c>
      <c r="Y23" s="15">
        <v>157205</v>
      </c>
      <c r="Z23" s="19">
        <v>474</v>
      </c>
      <c r="AA23" s="17">
        <v>38741</v>
      </c>
      <c r="AB23" s="15">
        <v>17387</v>
      </c>
      <c r="AC23" s="15">
        <v>292</v>
      </c>
      <c r="AD23" s="15">
        <v>21725.2137</v>
      </c>
      <c r="AE23" s="19">
        <v>8911.2000000000007</v>
      </c>
      <c r="AF23" s="17">
        <v>643543.66261999996</v>
      </c>
      <c r="AG23" s="15">
        <v>280641.61385276983</v>
      </c>
      <c r="AH23" s="15">
        <v>54625.432599999898</v>
      </c>
      <c r="AI23" s="15">
        <v>411666</v>
      </c>
      <c r="AJ23" s="19">
        <v>37556</v>
      </c>
    </row>
    <row r="24" spans="1:36" s="10" customFormat="1" x14ac:dyDescent="0.2">
      <c r="A24" s="9" t="s">
        <v>40</v>
      </c>
      <c r="B24" s="17">
        <v>872626</v>
      </c>
      <c r="C24" s="15">
        <v>373005</v>
      </c>
      <c r="D24" s="15">
        <v>28338</v>
      </c>
      <c r="E24" s="15">
        <v>379263</v>
      </c>
      <c r="F24" s="19">
        <v>261</v>
      </c>
      <c r="G24" s="17">
        <v>262964</v>
      </c>
      <c r="H24" s="15">
        <v>111096</v>
      </c>
      <c r="I24" s="15">
        <v>-1971</v>
      </c>
      <c r="J24" s="15">
        <v>182003</v>
      </c>
      <c r="K24" s="19">
        <v>486</v>
      </c>
      <c r="L24" s="17">
        <v>94430</v>
      </c>
      <c r="M24" s="15">
        <v>39766</v>
      </c>
      <c r="N24" s="15">
        <v>5849</v>
      </c>
      <c r="O24" s="15">
        <v>41382</v>
      </c>
      <c r="P24" s="19">
        <v>3789</v>
      </c>
      <c r="Q24" s="17">
        <v>38002</v>
      </c>
      <c r="R24" s="15">
        <v>16858</v>
      </c>
      <c r="S24" s="15">
        <v>2582</v>
      </c>
      <c r="T24" s="15">
        <v>26461</v>
      </c>
      <c r="U24" s="19">
        <v>4619</v>
      </c>
      <c r="V24" s="17">
        <v>279046</v>
      </c>
      <c r="W24" s="15">
        <v>121586</v>
      </c>
      <c r="X24" s="15">
        <v>1636</v>
      </c>
      <c r="Y24" s="15">
        <v>182059</v>
      </c>
      <c r="Z24" s="19">
        <v>453</v>
      </c>
      <c r="AA24" s="17">
        <v>37702</v>
      </c>
      <c r="AB24" s="15">
        <v>17416</v>
      </c>
      <c r="AC24" s="15">
        <v>-1039</v>
      </c>
      <c r="AD24" s="15">
        <v>24674</v>
      </c>
      <c r="AE24" s="19">
        <v>9853</v>
      </c>
      <c r="AF24" s="17">
        <v>658792.21455999999</v>
      </c>
      <c r="AG24" s="15">
        <v>277256.81983129442</v>
      </c>
      <c r="AH24" s="15">
        <v>15248.351940000077</v>
      </c>
      <c r="AI24" s="15">
        <v>482214</v>
      </c>
      <c r="AJ24" s="19">
        <v>43981</v>
      </c>
    </row>
    <row r="25" spans="1:36" s="10" customFormat="1" x14ac:dyDescent="0.2">
      <c r="A25" s="9" t="s">
        <v>41</v>
      </c>
      <c r="B25" s="17">
        <v>904088</v>
      </c>
      <c r="C25" s="15">
        <v>383520</v>
      </c>
      <c r="D25" s="15">
        <v>31462</v>
      </c>
      <c r="E25" s="15">
        <v>393978</v>
      </c>
      <c r="F25" s="19">
        <v>297</v>
      </c>
      <c r="G25" s="17">
        <v>246958</v>
      </c>
      <c r="H25" s="15">
        <v>111512</v>
      </c>
      <c r="I25" s="15">
        <v>-16006</v>
      </c>
      <c r="J25" s="15">
        <v>188572</v>
      </c>
      <c r="K25" s="19">
        <v>573</v>
      </c>
      <c r="L25" s="17">
        <v>98969</v>
      </c>
      <c r="M25" s="15">
        <v>42456</v>
      </c>
      <c r="N25" s="15">
        <v>4539</v>
      </c>
      <c r="O25" s="15">
        <v>43808</v>
      </c>
      <c r="P25" s="19">
        <v>3584</v>
      </c>
      <c r="Q25" s="17">
        <v>39037</v>
      </c>
      <c r="R25" s="15">
        <v>17366</v>
      </c>
      <c r="S25" s="15">
        <v>1035</v>
      </c>
      <c r="T25" s="15">
        <v>25931</v>
      </c>
      <c r="U25" s="19">
        <v>4839</v>
      </c>
      <c r="V25" s="17">
        <v>279784</v>
      </c>
      <c r="W25" s="15">
        <v>125285</v>
      </c>
      <c r="X25" s="15">
        <v>738</v>
      </c>
      <c r="Y25" s="15">
        <v>186728</v>
      </c>
      <c r="Z25" s="19">
        <v>372</v>
      </c>
      <c r="AA25" s="17">
        <v>41687.42</v>
      </c>
      <c r="AB25" s="15">
        <v>17543.115000000002</v>
      </c>
      <c r="AC25" s="15">
        <v>3985</v>
      </c>
      <c r="AD25" s="15">
        <v>26034</v>
      </c>
      <c r="AE25" s="19">
        <v>10267</v>
      </c>
      <c r="AF25" s="17">
        <v>639529.82273999997</v>
      </c>
      <c r="AG25" s="15">
        <v>275441.2726417738</v>
      </c>
      <c r="AH25" s="15">
        <v>-19262.391820000128</v>
      </c>
      <c r="AI25" s="15">
        <v>488207</v>
      </c>
      <c r="AJ25" s="19">
        <v>41343</v>
      </c>
    </row>
    <row r="26" spans="1:36" s="10" customFormat="1" x14ac:dyDescent="0.2">
      <c r="A26" s="9" t="s">
        <v>42</v>
      </c>
      <c r="B26" s="17">
        <v>723765.93400000001</v>
      </c>
      <c r="C26" s="15">
        <v>361235.33688951615</v>
      </c>
      <c r="D26" s="15">
        <v>-180322.06599999999</v>
      </c>
      <c r="E26" s="15">
        <v>324227</v>
      </c>
      <c r="F26" s="19">
        <v>93</v>
      </c>
      <c r="G26" s="17">
        <v>228083</v>
      </c>
      <c r="H26" s="15">
        <v>111516</v>
      </c>
      <c r="I26" s="15">
        <v>-18875</v>
      </c>
      <c r="J26" s="15">
        <v>155171</v>
      </c>
      <c r="K26" s="19">
        <v>431</v>
      </c>
      <c r="L26" s="17">
        <v>74535</v>
      </c>
      <c r="M26" s="15">
        <v>36682</v>
      </c>
      <c r="N26" s="15">
        <v>-24434</v>
      </c>
      <c r="O26" s="15">
        <v>35081</v>
      </c>
      <c r="P26" s="19">
        <v>2453</v>
      </c>
      <c r="Q26" s="17">
        <v>34470</v>
      </c>
      <c r="R26" s="15">
        <v>17441</v>
      </c>
      <c r="S26" s="15">
        <v>-4567</v>
      </c>
      <c r="T26" s="15">
        <v>22448</v>
      </c>
      <c r="U26" s="19">
        <v>5024</v>
      </c>
      <c r="V26" s="17">
        <v>254119</v>
      </c>
      <c r="W26" s="15">
        <v>127623</v>
      </c>
      <c r="X26" s="15">
        <v>-25665</v>
      </c>
      <c r="Y26" s="15">
        <v>154053</v>
      </c>
      <c r="Z26" s="19">
        <v>640</v>
      </c>
      <c r="AA26" s="17">
        <v>32759.847709999998</v>
      </c>
      <c r="AB26" s="15">
        <v>16317.539000000001</v>
      </c>
      <c r="AC26" s="15">
        <f>32760-41687</f>
        <v>-8927</v>
      </c>
      <c r="AD26" s="15">
        <v>17851.3</v>
      </c>
      <c r="AE26" s="19">
        <v>7251.7</v>
      </c>
      <c r="AF26" s="17">
        <v>530924.37625999993</v>
      </c>
      <c r="AG26" s="15">
        <v>258184.68607168036</v>
      </c>
      <c r="AH26" s="15">
        <v>-108606.44647999991</v>
      </c>
      <c r="AI26" s="15">
        <v>397476.07897999999</v>
      </c>
      <c r="AJ26" s="19">
        <v>37060.327589999994</v>
      </c>
    </row>
    <row r="27" spans="1:36" s="10" customFormat="1" x14ac:dyDescent="0.2">
      <c r="A27" s="9" t="s">
        <v>43</v>
      </c>
      <c r="B27" s="17">
        <v>788848</v>
      </c>
      <c r="C27" s="15">
        <v>359070.26417459856</v>
      </c>
      <c r="D27" s="15">
        <v>65082.065999999992</v>
      </c>
      <c r="E27" s="15">
        <v>317325</v>
      </c>
      <c r="F27" s="19">
        <v>106</v>
      </c>
      <c r="G27" s="17">
        <v>229295</v>
      </c>
      <c r="H27" s="15">
        <v>104467</v>
      </c>
      <c r="I27" s="15">
        <v>1212</v>
      </c>
      <c r="J27" s="15">
        <v>154746</v>
      </c>
      <c r="K27" s="19">
        <v>517</v>
      </c>
      <c r="L27" s="17">
        <v>84411</v>
      </c>
      <c r="M27" s="15">
        <v>39174</v>
      </c>
      <c r="N27" s="15">
        <v>9876</v>
      </c>
      <c r="O27" s="15">
        <v>34706</v>
      </c>
      <c r="P27" s="19">
        <v>3239</v>
      </c>
      <c r="Q27" s="17">
        <v>34349</v>
      </c>
      <c r="R27" s="15">
        <v>15613</v>
      </c>
      <c r="S27" s="15">
        <v>-121</v>
      </c>
      <c r="T27" s="15">
        <v>21568</v>
      </c>
      <c r="U27" s="19">
        <v>4198</v>
      </c>
      <c r="V27" s="17">
        <v>258570</v>
      </c>
      <c r="W27" s="15">
        <v>123136</v>
      </c>
      <c r="X27" s="15">
        <v>4451</v>
      </c>
      <c r="Y27" s="15">
        <v>143357</v>
      </c>
      <c r="Z27" s="19">
        <v>768</v>
      </c>
      <c r="AA27" s="17">
        <v>35068.090790000002</v>
      </c>
      <c r="AB27" s="15">
        <v>16811.86</v>
      </c>
      <c r="AC27" s="15">
        <v>2308.2430599999998</v>
      </c>
      <c r="AD27" s="15">
        <v>20806.8</v>
      </c>
      <c r="AE27" s="19">
        <v>7795.9</v>
      </c>
      <c r="AF27" s="17">
        <v>560530</v>
      </c>
      <c r="AG27" s="15">
        <v>254342</v>
      </c>
      <c r="AH27" s="15">
        <v>29605.62374000001</v>
      </c>
      <c r="AI27" s="15">
        <v>399560.05440000002</v>
      </c>
      <c r="AJ27" s="19">
        <v>34938.786270000004</v>
      </c>
    </row>
    <row r="28" spans="1:36" s="10" customFormat="1" x14ac:dyDescent="0.2">
      <c r="A28" s="9" t="s">
        <v>44</v>
      </c>
      <c r="B28" s="17">
        <v>741497.18700000003</v>
      </c>
      <c r="C28" s="15">
        <v>359102.18304188317</v>
      </c>
      <c r="D28" s="15">
        <v>-47350.812999999966</v>
      </c>
      <c r="E28" s="15">
        <v>332228</v>
      </c>
      <c r="F28" s="19">
        <v>308</v>
      </c>
      <c r="G28" s="17">
        <v>218651</v>
      </c>
      <c r="H28" s="15">
        <v>106377</v>
      </c>
      <c r="I28" s="15">
        <v>-10644</v>
      </c>
      <c r="J28" s="15">
        <v>153548</v>
      </c>
      <c r="K28" s="19">
        <v>540</v>
      </c>
      <c r="L28" s="17">
        <v>74030</v>
      </c>
      <c r="M28" s="15">
        <v>36648</v>
      </c>
      <c r="N28" s="15">
        <v>-10381</v>
      </c>
      <c r="O28" s="15">
        <v>34079</v>
      </c>
      <c r="P28" s="19">
        <v>2542</v>
      </c>
      <c r="Q28" s="17">
        <v>34787</v>
      </c>
      <c r="R28" s="15">
        <v>16919</v>
      </c>
      <c r="S28" s="15">
        <v>438</v>
      </c>
      <c r="T28" s="15">
        <v>23439</v>
      </c>
      <c r="U28" s="19">
        <v>5231</v>
      </c>
      <c r="V28" s="17">
        <v>232557</v>
      </c>
      <c r="W28" s="15">
        <v>116433</v>
      </c>
      <c r="X28" s="15">
        <v>-26013</v>
      </c>
      <c r="Y28" s="15">
        <v>146181</v>
      </c>
      <c r="Z28" s="19">
        <v>1202</v>
      </c>
      <c r="AA28" s="17">
        <v>35515.674879999999</v>
      </c>
      <c r="AB28" s="15">
        <v>17945.026760000001</v>
      </c>
      <c r="AC28" s="15">
        <v>447.58389</v>
      </c>
      <c r="AD28" s="15">
        <v>21000</v>
      </c>
      <c r="AE28" s="19">
        <v>8226</v>
      </c>
      <c r="AF28" s="17">
        <v>503687</v>
      </c>
      <c r="AG28" s="15">
        <v>241785</v>
      </c>
      <c r="AH28" s="15">
        <v>-56843</v>
      </c>
      <c r="AI28" s="15">
        <v>392606.0429</v>
      </c>
      <c r="AJ28" s="19">
        <v>35067.428849999997</v>
      </c>
    </row>
    <row r="29" spans="1:36" s="10" customFormat="1" x14ac:dyDescent="0.2">
      <c r="A29" s="9" t="s">
        <v>45</v>
      </c>
      <c r="B29" s="17">
        <v>745077.39300000004</v>
      </c>
      <c r="C29" s="15">
        <v>353222.73422263755</v>
      </c>
      <c r="D29" s="15">
        <v>3580.2060000000056</v>
      </c>
      <c r="E29" s="15">
        <v>300895</v>
      </c>
      <c r="F29" s="19">
        <v>142</v>
      </c>
      <c r="G29" s="17">
        <v>211455</v>
      </c>
      <c r="H29" s="15">
        <v>99098</v>
      </c>
      <c r="I29" s="15">
        <v>-7196</v>
      </c>
      <c r="J29" s="15">
        <v>146053</v>
      </c>
      <c r="K29" s="19">
        <v>433</v>
      </c>
      <c r="L29" s="17">
        <v>75865</v>
      </c>
      <c r="M29" s="15">
        <v>35164</v>
      </c>
      <c r="N29" s="15">
        <v>1835</v>
      </c>
      <c r="O29" s="15">
        <v>28605</v>
      </c>
      <c r="P29" s="19">
        <v>2510</v>
      </c>
      <c r="Q29" s="17">
        <v>34083</v>
      </c>
      <c r="R29" s="15">
        <v>17080</v>
      </c>
      <c r="S29" s="15">
        <v>-704</v>
      </c>
      <c r="T29" s="15">
        <v>22327</v>
      </c>
      <c r="U29" s="19">
        <v>6305</v>
      </c>
      <c r="V29" s="17">
        <v>227182</v>
      </c>
      <c r="W29" s="15">
        <v>112185</v>
      </c>
      <c r="X29" s="15">
        <v>-5375</v>
      </c>
      <c r="Y29" s="15">
        <v>134782</v>
      </c>
      <c r="Z29" s="19">
        <v>1019</v>
      </c>
      <c r="AA29" s="17">
        <v>37966.663930000002</v>
      </c>
      <c r="AB29" s="15">
        <v>18105.25</v>
      </c>
      <c r="AC29" s="15">
        <v>2450.9892500000001</v>
      </c>
      <c r="AD29" s="15">
        <v>19522.8</v>
      </c>
      <c r="AE29" s="19">
        <v>7020</v>
      </c>
      <c r="AF29" s="17">
        <v>511614</v>
      </c>
      <c r="AG29" s="15">
        <v>238303</v>
      </c>
      <c r="AH29" s="15">
        <v>7927</v>
      </c>
      <c r="AI29" s="15">
        <v>362950.81411000004</v>
      </c>
      <c r="AJ29" s="19">
        <v>32649.789230000002</v>
      </c>
    </row>
    <row r="30" spans="1:36" s="10" customFormat="1" x14ac:dyDescent="0.2">
      <c r="A30" s="9" t="s">
        <v>47</v>
      </c>
      <c r="B30" s="17">
        <v>626015</v>
      </c>
      <c r="C30" s="15">
        <v>324778.96128615981</v>
      </c>
      <c r="D30" s="15">
        <v>-119062.39300000004</v>
      </c>
      <c r="E30" s="15">
        <v>272931</v>
      </c>
      <c r="F30" s="19">
        <v>1400</v>
      </c>
      <c r="G30" s="17">
        <v>186820</v>
      </c>
      <c r="H30" s="15">
        <v>103397</v>
      </c>
      <c r="I30" s="15">
        <v>-24635</v>
      </c>
      <c r="J30" s="15">
        <v>145300</v>
      </c>
      <c r="K30" s="19">
        <v>498</v>
      </c>
      <c r="L30" s="17">
        <v>59026</v>
      </c>
      <c r="M30" s="15">
        <v>32484</v>
      </c>
      <c r="N30" s="15">
        <v>-16839</v>
      </c>
      <c r="O30" s="15">
        <v>30139</v>
      </c>
      <c r="P30" s="19">
        <v>2421</v>
      </c>
      <c r="Q30" s="17">
        <v>29028</v>
      </c>
      <c r="R30" s="15">
        <v>16043</v>
      </c>
      <c r="S30" s="15">
        <v>-5055</v>
      </c>
      <c r="T30" s="15">
        <v>22252</v>
      </c>
      <c r="U30" s="19">
        <v>6820</v>
      </c>
      <c r="V30" s="17">
        <v>193555</v>
      </c>
      <c r="W30" s="15">
        <v>109722</v>
      </c>
      <c r="X30" s="15">
        <v>-33627</v>
      </c>
      <c r="Y30" s="15">
        <v>130677</v>
      </c>
      <c r="Z30" s="19">
        <v>1222</v>
      </c>
      <c r="AA30" s="17">
        <v>33394</v>
      </c>
      <c r="AB30" s="15">
        <v>18592</v>
      </c>
      <c r="AC30" s="15">
        <f>33394-37967</f>
        <v>-4573</v>
      </c>
      <c r="AD30" s="15">
        <v>20269</v>
      </c>
      <c r="AE30" s="19">
        <v>7221</v>
      </c>
      <c r="AF30" s="17">
        <v>434335</v>
      </c>
      <c r="AG30" s="15">
        <v>234214</v>
      </c>
      <c r="AH30" s="15">
        <v>-77279</v>
      </c>
      <c r="AI30" s="15">
        <v>351442</v>
      </c>
      <c r="AJ30" s="19">
        <v>32705</v>
      </c>
    </row>
    <row r="31" spans="1:36" s="10" customFormat="1" x14ac:dyDescent="0.2">
      <c r="A31" s="9" t="s">
        <v>48</v>
      </c>
      <c r="B31" s="17">
        <v>343146</v>
      </c>
      <c r="C31" s="15">
        <v>281062</v>
      </c>
      <c r="D31" s="15">
        <v>-282869</v>
      </c>
      <c r="E31" s="15">
        <v>173958</v>
      </c>
      <c r="F31" s="19">
        <v>382</v>
      </c>
      <c r="G31" s="17">
        <v>88619</v>
      </c>
      <c r="H31" s="15">
        <v>80202</v>
      </c>
      <c r="I31" s="15">
        <v>-98201</v>
      </c>
      <c r="J31" s="15">
        <v>77404</v>
      </c>
      <c r="K31" s="19">
        <v>237</v>
      </c>
      <c r="L31" s="17">
        <v>32285</v>
      </c>
      <c r="M31" s="15">
        <v>27838</v>
      </c>
      <c r="N31" s="15">
        <v>-26741</v>
      </c>
      <c r="O31" s="15">
        <v>14772</v>
      </c>
      <c r="P31" s="19">
        <v>1322</v>
      </c>
      <c r="Q31" s="17">
        <v>14456</v>
      </c>
      <c r="R31" s="15">
        <v>12425</v>
      </c>
      <c r="S31" s="15">
        <v>-14572</v>
      </c>
      <c r="T31" s="15">
        <v>12269</v>
      </c>
      <c r="U31" s="19">
        <v>4652</v>
      </c>
      <c r="V31" s="17">
        <v>86670</v>
      </c>
      <c r="W31" s="15">
        <v>85007</v>
      </c>
      <c r="X31" s="15">
        <v>-106885</v>
      </c>
      <c r="Y31" s="15">
        <v>69266</v>
      </c>
      <c r="Z31" s="19">
        <v>586</v>
      </c>
      <c r="AA31" s="17">
        <v>12625</v>
      </c>
      <c r="AB31" s="15">
        <v>11908.85522044388</v>
      </c>
      <c r="AC31" s="15">
        <v>-20768</v>
      </c>
      <c r="AD31" s="15">
        <v>6965.0864600000004</v>
      </c>
      <c r="AE31" s="19">
        <v>2676.9456500000001</v>
      </c>
      <c r="AF31" s="17">
        <v>246283</v>
      </c>
      <c r="AG31" s="15">
        <v>195214</v>
      </c>
      <c r="AH31" s="15">
        <v>-188052</v>
      </c>
      <c r="AI31" s="15">
        <v>206166</v>
      </c>
      <c r="AJ31" s="19">
        <v>19539</v>
      </c>
    </row>
    <row r="32" spans="1:36" s="10" customFormat="1" x14ac:dyDescent="0.2">
      <c r="A32" s="23" t="s">
        <v>49</v>
      </c>
      <c r="B32" s="24">
        <v>405484</v>
      </c>
      <c r="C32" s="25">
        <v>303027</v>
      </c>
      <c r="D32" s="25">
        <v>62338</v>
      </c>
      <c r="E32" s="25">
        <v>153427</v>
      </c>
      <c r="F32" s="26">
        <v>17</v>
      </c>
      <c r="G32" s="24">
        <v>117105</v>
      </c>
      <c r="H32" s="25">
        <v>88130</v>
      </c>
      <c r="I32" s="25">
        <v>28486</v>
      </c>
      <c r="J32" s="25">
        <v>69643</v>
      </c>
      <c r="K32" s="26">
        <v>121</v>
      </c>
      <c r="L32" s="24">
        <v>41922</v>
      </c>
      <c r="M32" s="25">
        <v>30510</v>
      </c>
      <c r="N32" s="25">
        <v>9637</v>
      </c>
      <c r="O32" s="25">
        <v>10290</v>
      </c>
      <c r="P32" s="26">
        <v>550</v>
      </c>
      <c r="Q32" s="24">
        <v>19043</v>
      </c>
      <c r="R32" s="25">
        <v>14461</v>
      </c>
      <c r="S32" s="25">
        <v>4587</v>
      </c>
      <c r="T32" s="25">
        <v>10368</v>
      </c>
      <c r="U32" s="26">
        <v>3416</v>
      </c>
      <c r="V32" s="24">
        <v>129097</v>
      </c>
      <c r="W32" s="25">
        <v>96935</v>
      </c>
      <c r="X32" s="25">
        <v>42427</v>
      </c>
      <c r="Y32" s="25">
        <v>75079</v>
      </c>
      <c r="Z32" s="26">
        <v>44</v>
      </c>
      <c r="AA32" s="24">
        <v>18467</v>
      </c>
      <c r="AB32" s="25">
        <v>13626</v>
      </c>
      <c r="AC32" s="25">
        <v>5841</v>
      </c>
      <c r="AD32" s="25">
        <v>5361</v>
      </c>
      <c r="AE32" s="26">
        <v>1585</v>
      </c>
      <c r="AF32" s="24">
        <v>301010</v>
      </c>
      <c r="AG32" s="25">
        <v>221488</v>
      </c>
      <c r="AH32" s="25">
        <v>54727</v>
      </c>
      <c r="AI32" s="25">
        <v>202401</v>
      </c>
      <c r="AJ32" s="26">
        <v>11252</v>
      </c>
    </row>
    <row r="33" spans="1:36" s="10" customFormat="1" x14ac:dyDescent="0.2">
      <c r="A33" s="9" t="s">
        <v>50</v>
      </c>
      <c r="B33" s="17">
        <v>461988.35118</v>
      </c>
      <c r="C33" s="15">
        <v>329756.53734471212</v>
      </c>
      <c r="D33" s="15">
        <v>56503.856299999985</v>
      </c>
      <c r="E33" s="15">
        <v>162654</v>
      </c>
      <c r="F33" s="19">
        <v>-57</v>
      </c>
      <c r="G33" s="17">
        <v>136535</v>
      </c>
      <c r="H33" s="15">
        <v>95343</v>
      </c>
      <c r="I33" s="15">
        <v>19430</v>
      </c>
      <c r="J33" s="15">
        <v>72404</v>
      </c>
      <c r="K33" s="19">
        <v>172</v>
      </c>
      <c r="L33" s="17">
        <v>51008</v>
      </c>
      <c r="M33" s="15">
        <v>35394</v>
      </c>
      <c r="N33" s="15">
        <v>9086</v>
      </c>
      <c r="O33" s="15">
        <v>10735</v>
      </c>
      <c r="P33" s="19">
        <v>845</v>
      </c>
      <c r="Q33" s="17">
        <v>20728</v>
      </c>
      <c r="R33" s="15">
        <v>16227</v>
      </c>
      <c r="S33" s="15">
        <v>1686</v>
      </c>
      <c r="T33" s="15">
        <v>10873</v>
      </c>
      <c r="U33" s="19">
        <v>3772</v>
      </c>
      <c r="V33" s="17">
        <v>139899</v>
      </c>
      <c r="W33" s="15">
        <v>101035</v>
      </c>
      <c r="X33" s="15">
        <v>10802</v>
      </c>
      <c r="Y33" s="15">
        <v>74147</v>
      </c>
      <c r="Z33" s="19">
        <v>36</v>
      </c>
      <c r="AA33" s="17">
        <v>23990</v>
      </c>
      <c r="AB33" s="15">
        <v>15445</v>
      </c>
      <c r="AC33" s="15">
        <v>5523</v>
      </c>
      <c r="AD33" s="15">
        <v>5373</v>
      </c>
      <c r="AE33" s="19">
        <v>1526</v>
      </c>
      <c r="AF33" s="17">
        <v>332662</v>
      </c>
      <c r="AG33" s="15">
        <v>229116</v>
      </c>
      <c r="AH33" s="15">
        <v>31652</v>
      </c>
      <c r="AI33" s="15">
        <v>206595</v>
      </c>
      <c r="AJ33" s="19">
        <v>12969</v>
      </c>
    </row>
    <row r="34" spans="1:36" x14ac:dyDescent="0.2">
      <c r="A34" s="9" t="s">
        <v>51</v>
      </c>
      <c r="B34" s="17">
        <v>559414.60100000002</v>
      </c>
      <c r="C34" s="15">
        <v>312436.95512678492</v>
      </c>
      <c r="D34" s="15">
        <v>97426.249820000026</v>
      </c>
      <c r="E34" s="15">
        <v>201581</v>
      </c>
      <c r="F34" s="19">
        <v>150</v>
      </c>
      <c r="G34" s="17">
        <v>185995</v>
      </c>
      <c r="H34" s="15">
        <v>98977</v>
      </c>
      <c r="I34" s="15">
        <v>49460</v>
      </c>
      <c r="J34" s="15">
        <v>99149</v>
      </c>
      <c r="K34" s="19">
        <v>143</v>
      </c>
      <c r="L34" s="17">
        <v>61451</v>
      </c>
      <c r="M34" s="15">
        <v>32194</v>
      </c>
      <c r="N34" s="15">
        <v>10443</v>
      </c>
      <c r="O34" s="15">
        <v>14860</v>
      </c>
      <c r="P34" s="19">
        <v>1124</v>
      </c>
      <c r="Q34" s="17">
        <v>29544</v>
      </c>
      <c r="R34" s="15">
        <v>16736</v>
      </c>
      <c r="S34" s="15">
        <v>8816</v>
      </c>
      <c r="T34" s="15">
        <v>14605</v>
      </c>
      <c r="U34" s="19">
        <v>4452</v>
      </c>
      <c r="V34" s="17">
        <v>178877</v>
      </c>
      <c r="W34" s="15">
        <v>101832</v>
      </c>
      <c r="X34" s="15">
        <v>38978</v>
      </c>
      <c r="Y34" s="15">
        <v>97032</v>
      </c>
      <c r="Z34" s="19">
        <v>213</v>
      </c>
      <c r="AA34" s="17">
        <v>32617</v>
      </c>
      <c r="AB34" s="15">
        <v>16261</v>
      </c>
      <c r="AC34" s="15">
        <v>8627</v>
      </c>
      <c r="AD34" s="15">
        <v>10874</v>
      </c>
      <c r="AE34" s="19">
        <v>3960</v>
      </c>
      <c r="AF34" s="17">
        <v>411234</v>
      </c>
      <c r="AG34" s="15">
        <v>223294</v>
      </c>
      <c r="AH34" s="15">
        <v>78572</v>
      </c>
      <c r="AI34" s="15">
        <v>259667</v>
      </c>
      <c r="AJ34" s="19">
        <v>17253</v>
      </c>
    </row>
    <row r="35" spans="1:36" s="10" customFormat="1" x14ac:dyDescent="0.2">
      <c r="A35" s="9" t="s">
        <v>52</v>
      </c>
      <c r="B35" s="17">
        <v>706531.92153000005</v>
      </c>
      <c r="C35" s="15">
        <v>331195.29894413875</v>
      </c>
      <c r="D35" s="15">
        <v>147117.32053000003</v>
      </c>
      <c r="E35" s="15">
        <v>328461</v>
      </c>
      <c r="F35" s="19">
        <v>459</v>
      </c>
      <c r="G35" s="17">
        <v>189847</v>
      </c>
      <c r="H35" s="15">
        <v>97854</v>
      </c>
      <c r="I35" s="15">
        <v>3852</v>
      </c>
      <c r="J35" s="15">
        <v>160618</v>
      </c>
      <c r="K35" s="19">
        <v>323</v>
      </c>
      <c r="L35" s="17">
        <v>69506</v>
      </c>
      <c r="M35" s="15">
        <v>31419</v>
      </c>
      <c r="N35" s="15">
        <v>8055</v>
      </c>
      <c r="O35" s="15">
        <v>29122</v>
      </c>
      <c r="P35" s="19">
        <v>2125</v>
      </c>
      <c r="Q35" s="17">
        <v>31169</v>
      </c>
      <c r="R35" s="15">
        <v>15518</v>
      </c>
      <c r="S35" s="15">
        <v>1625</v>
      </c>
      <c r="T35" s="15">
        <v>24433</v>
      </c>
      <c r="U35" s="19">
        <v>7318</v>
      </c>
      <c r="V35" s="17">
        <v>192777</v>
      </c>
      <c r="W35" s="15">
        <v>101890</v>
      </c>
      <c r="X35" s="15">
        <v>13900</v>
      </c>
      <c r="Y35" s="15">
        <v>147747</v>
      </c>
      <c r="Z35" s="19">
        <v>1173</v>
      </c>
      <c r="AA35" s="17">
        <v>33995</v>
      </c>
      <c r="AB35" s="15">
        <v>15119</v>
      </c>
      <c r="AC35" s="15">
        <v>1378</v>
      </c>
      <c r="AD35" s="15">
        <v>19761</v>
      </c>
      <c r="AE35" s="19">
        <v>8142</v>
      </c>
      <c r="AF35" s="17">
        <v>497003</v>
      </c>
      <c r="AG35" s="15">
        <v>230759</v>
      </c>
      <c r="AH35" s="15">
        <v>85769</v>
      </c>
      <c r="AI35" s="15">
        <v>414518</v>
      </c>
      <c r="AJ35" s="19">
        <v>34296</v>
      </c>
    </row>
    <row r="36" spans="1:36" x14ac:dyDescent="0.2">
      <c r="A36" s="38" t="s">
        <v>53</v>
      </c>
      <c r="B36" s="18">
        <v>720043.17755000002</v>
      </c>
      <c r="C36" s="16">
        <v>310918.91396518587</v>
      </c>
      <c r="D36" s="16">
        <v>13511.256019999972</v>
      </c>
      <c r="E36" s="16">
        <v>373685</v>
      </c>
      <c r="F36" s="20">
        <v>343</v>
      </c>
      <c r="G36" s="18">
        <v>219970</v>
      </c>
      <c r="H36" s="16">
        <v>91114</v>
      </c>
      <c r="I36" s="16">
        <v>30123</v>
      </c>
      <c r="J36" s="16">
        <v>183769</v>
      </c>
      <c r="K36" s="20">
        <v>420</v>
      </c>
      <c r="L36" s="18">
        <v>68575</v>
      </c>
      <c r="M36" s="16">
        <v>29418</v>
      </c>
      <c r="N36" s="16">
        <v>-931</v>
      </c>
      <c r="O36" s="16">
        <v>34854</v>
      </c>
      <c r="P36" s="20">
        <v>1871</v>
      </c>
      <c r="Q36" s="18">
        <v>36227</v>
      </c>
      <c r="R36" s="16">
        <v>16979</v>
      </c>
      <c r="S36" s="16">
        <v>5058</v>
      </c>
      <c r="T36" s="16">
        <v>30812</v>
      </c>
      <c r="U36" s="20">
        <v>8864</v>
      </c>
      <c r="V36" s="18">
        <v>213033</v>
      </c>
      <c r="W36" s="16">
        <v>102117</v>
      </c>
      <c r="X36" s="16">
        <v>20256</v>
      </c>
      <c r="Y36" s="16">
        <v>174487</v>
      </c>
      <c r="Z36" s="20">
        <v>1629</v>
      </c>
      <c r="AA36" s="18">
        <v>35450</v>
      </c>
      <c r="AB36" s="16">
        <v>14994</v>
      </c>
      <c r="AC36" s="16">
        <v>1455</v>
      </c>
      <c r="AD36" s="16">
        <v>23087</v>
      </c>
      <c r="AE36" s="20">
        <v>8891</v>
      </c>
      <c r="AF36" s="18">
        <v>544146</v>
      </c>
      <c r="AG36" s="16">
        <v>229833</v>
      </c>
      <c r="AH36" s="16">
        <v>47143</v>
      </c>
      <c r="AI36" s="16">
        <v>463351</v>
      </c>
      <c r="AJ36" s="20">
        <v>37778</v>
      </c>
    </row>
    <row r="37" spans="1:36" x14ac:dyDescent="0.2">
      <c r="A37" s="9" t="s">
        <v>54</v>
      </c>
      <c r="B37" s="17"/>
      <c r="C37" s="15"/>
      <c r="D37" s="15"/>
      <c r="E37" s="15"/>
      <c r="F37" s="19"/>
      <c r="G37" s="17"/>
      <c r="H37" s="15"/>
      <c r="I37" s="15"/>
      <c r="J37" s="15"/>
      <c r="K37" s="19"/>
      <c r="L37" s="17"/>
      <c r="M37" s="15"/>
      <c r="N37" s="15"/>
      <c r="O37" s="15"/>
      <c r="P37" s="19"/>
      <c r="Q37" s="17"/>
      <c r="R37" s="15"/>
      <c r="S37" s="15"/>
      <c r="T37" s="15"/>
      <c r="U37" s="19"/>
      <c r="V37" s="17"/>
      <c r="W37" s="15"/>
      <c r="X37" s="15"/>
      <c r="Y37" s="15"/>
      <c r="Z37" s="19"/>
      <c r="AA37" s="17"/>
      <c r="AB37" s="15"/>
      <c r="AC37" s="15"/>
      <c r="AD37" s="15"/>
      <c r="AE37" s="19"/>
      <c r="AF37" s="17"/>
      <c r="AG37" s="15"/>
      <c r="AH37" s="15"/>
      <c r="AI37" s="15"/>
      <c r="AJ37" s="19"/>
    </row>
    <row r="38" spans="1:36" x14ac:dyDescent="0.2">
      <c r="A38" s="9" t="s">
        <v>55</v>
      </c>
      <c r="B38" s="17"/>
      <c r="C38" s="15"/>
      <c r="D38" s="15"/>
      <c r="E38" s="15"/>
      <c r="F38" s="19"/>
      <c r="G38" s="39"/>
      <c r="H38" s="15"/>
      <c r="I38" s="15"/>
      <c r="J38" s="15"/>
      <c r="K38" s="19"/>
      <c r="L38" s="17"/>
      <c r="M38" s="15"/>
      <c r="N38" s="15"/>
      <c r="O38" s="15"/>
      <c r="P38" s="19"/>
      <c r="Q38" s="17"/>
      <c r="R38" s="15"/>
      <c r="S38" s="15"/>
      <c r="T38" s="15"/>
      <c r="U38" s="19"/>
      <c r="V38" s="17"/>
      <c r="W38" s="15"/>
      <c r="X38" s="15"/>
      <c r="Y38" s="15"/>
      <c r="Z38" s="19"/>
      <c r="AA38" s="17"/>
      <c r="AB38" s="15"/>
      <c r="AC38" s="15"/>
      <c r="AD38" s="15"/>
      <c r="AE38" s="19"/>
      <c r="AF38" s="17"/>
      <c r="AG38" s="15"/>
      <c r="AH38" s="15"/>
      <c r="AI38" s="15"/>
      <c r="AJ38" s="19"/>
    </row>
    <row r="39" spans="1:36" x14ac:dyDescent="0.2">
      <c r="A39" s="9" t="s">
        <v>56</v>
      </c>
      <c r="B39" s="17"/>
      <c r="C39" s="15"/>
      <c r="D39" s="15"/>
      <c r="E39" s="15"/>
      <c r="F39" s="19"/>
      <c r="G39" s="39"/>
      <c r="H39" s="15"/>
      <c r="I39" s="15"/>
      <c r="J39" s="15"/>
      <c r="K39" s="19"/>
      <c r="L39" s="17"/>
      <c r="M39" s="15"/>
      <c r="N39" s="15"/>
      <c r="O39" s="15"/>
      <c r="P39" s="19"/>
      <c r="Q39" s="17"/>
      <c r="R39" s="15"/>
      <c r="S39" s="15"/>
      <c r="T39" s="15"/>
      <c r="U39" s="19"/>
      <c r="V39" s="17"/>
      <c r="W39" s="15"/>
      <c r="X39" s="15"/>
      <c r="Y39" s="15"/>
      <c r="Z39" s="19"/>
      <c r="AA39" s="17"/>
      <c r="AB39" s="15"/>
      <c r="AC39" s="15"/>
      <c r="AD39" s="15"/>
      <c r="AE39" s="19"/>
      <c r="AF39" s="17"/>
      <c r="AG39" s="15"/>
      <c r="AH39" s="15"/>
      <c r="AI39" s="15"/>
      <c r="AJ39" s="19"/>
    </row>
    <row r="40" spans="1:36" x14ac:dyDescent="0.2">
      <c r="A40" s="9" t="s">
        <v>57</v>
      </c>
      <c r="B40" s="17"/>
      <c r="C40" s="15"/>
      <c r="D40" s="15"/>
      <c r="E40" s="15"/>
      <c r="F40" s="19"/>
      <c r="G40" s="39"/>
      <c r="H40" s="15"/>
      <c r="I40" s="15"/>
      <c r="J40" s="15"/>
      <c r="K40" s="19"/>
      <c r="L40" s="17"/>
      <c r="M40" s="15"/>
      <c r="N40" s="15"/>
      <c r="O40" s="15"/>
      <c r="P40" s="19"/>
      <c r="Q40" s="17"/>
      <c r="R40" s="15"/>
      <c r="S40" s="15"/>
      <c r="T40" s="15"/>
      <c r="U40" s="19"/>
      <c r="V40" s="17"/>
      <c r="W40" s="15"/>
      <c r="X40" s="15"/>
      <c r="Y40" s="15"/>
      <c r="Z40" s="19"/>
      <c r="AA40" s="17"/>
      <c r="AB40" s="15"/>
      <c r="AC40" s="15"/>
      <c r="AD40" s="15"/>
      <c r="AE40" s="19"/>
      <c r="AF40" s="17"/>
      <c r="AG40" s="15"/>
      <c r="AH40" s="15"/>
      <c r="AI40" s="15"/>
      <c r="AJ40" s="19"/>
    </row>
    <row r="41" spans="1:36" x14ac:dyDescent="0.2">
      <c r="A41" s="9" t="s">
        <v>58</v>
      </c>
      <c r="B41" s="17"/>
      <c r="C41" s="15"/>
      <c r="D41" s="15"/>
      <c r="E41" s="15"/>
      <c r="F41" s="19"/>
      <c r="G41" s="17"/>
      <c r="H41" s="15"/>
      <c r="I41" s="15"/>
      <c r="J41" s="15"/>
      <c r="K41" s="19"/>
      <c r="L41" s="17"/>
      <c r="M41" s="15"/>
      <c r="N41" s="15"/>
      <c r="O41" s="15"/>
      <c r="P41" s="19"/>
      <c r="Q41" s="17"/>
      <c r="R41" s="15"/>
      <c r="S41" s="15"/>
      <c r="T41" s="15"/>
      <c r="U41" s="19"/>
      <c r="V41" s="17"/>
      <c r="W41" s="15"/>
      <c r="X41" s="15"/>
      <c r="Y41" s="15"/>
      <c r="Z41" s="19"/>
      <c r="AA41" s="17"/>
      <c r="AB41" s="15"/>
      <c r="AC41" s="15"/>
      <c r="AD41" s="15"/>
      <c r="AE41" s="19"/>
      <c r="AF41" s="17"/>
      <c r="AG41" s="15"/>
      <c r="AH41" s="15"/>
      <c r="AI41" s="15"/>
      <c r="AJ41" s="19"/>
    </row>
    <row r="42" spans="1:36" x14ac:dyDescent="0.2">
      <c r="A42" s="9"/>
    </row>
    <row r="43" spans="1:36" x14ac:dyDescent="0.2">
      <c r="A43" s="9"/>
    </row>
    <row r="44" spans="1:36" x14ac:dyDescent="0.2">
      <c r="A44" s="9"/>
    </row>
    <row r="45" spans="1:36" x14ac:dyDescent="0.2">
      <c r="A45" s="9"/>
    </row>
    <row r="46" spans="1:36" x14ac:dyDescent="0.2">
      <c r="A46" s="9"/>
    </row>
    <row r="47" spans="1:36" x14ac:dyDescent="0.2">
      <c r="A47" s="9"/>
    </row>
    <row r="48" spans="1:36" x14ac:dyDescent="0.2">
      <c r="A48" s="9"/>
    </row>
    <row r="49" spans="1:1" x14ac:dyDescent="0.2">
      <c r="A49" s="9"/>
    </row>
    <row r="50" spans="1:1" x14ac:dyDescent="0.2">
      <c r="A50" s="9"/>
    </row>
    <row r="51" spans="1:1" x14ac:dyDescent="0.2">
      <c r="A51" s="9"/>
    </row>
    <row r="52" spans="1:1" x14ac:dyDescent="0.2">
      <c r="A52" s="10"/>
    </row>
  </sheetData>
  <sheetProtection algorithmName="SHA-512" hashValue="O5Pts11enk4QnDZayMFIgFWLvcTV6/y6r1FAtcfiSdiC8fFCR28f4BSHuyXHL6vG6yEOJuRb4pglbB49aWJUhg==" saltValue="9w+4nb603k1TcTsrC0+iNA==" spinCount="100000" sheet="1" objects="1" scenarios="1"/>
  <mergeCells count="7">
    <mergeCell ref="V5:Z5"/>
    <mergeCell ref="AA5:AE5"/>
    <mergeCell ref="AF5:AJ5"/>
    <mergeCell ref="B5:F5"/>
    <mergeCell ref="G5:K5"/>
    <mergeCell ref="L5:P5"/>
    <mergeCell ref="Q5:U5"/>
  </mergeCells>
  <phoneticPr fontId="43" type="noConversion"/>
  <dataValidations disablePrompts="1" count="1">
    <dataValidation type="list" allowBlank="1" showInputMessage="1" showErrorMessage="1" sqref="WTB983011 GP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xr:uid="{00000000-0002-0000-0000-000000000000}">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3"/>
  <sheetViews>
    <sheetView tabSelected="1" zoomScale="55" zoomScaleNormal="55" workbookViewId="0">
      <selection activeCell="F6" sqref="F6"/>
    </sheetView>
  </sheetViews>
  <sheetFormatPr defaultColWidth="9.296875" defaultRowHeight="13" x14ac:dyDescent="0.3"/>
  <cols>
    <col min="1" max="1" width="33.796875" style="1" customWidth="1"/>
    <col min="2" max="2" width="20" style="1" customWidth="1"/>
    <col min="3" max="3" width="17.5" style="29" customWidth="1"/>
    <col min="4" max="4" width="17.796875" style="29" customWidth="1"/>
    <col min="5" max="5" width="16.69921875" style="1" customWidth="1"/>
    <col min="6" max="6" width="20.5" style="29" customWidth="1"/>
    <col min="7" max="7" width="23.796875" style="1" customWidth="1"/>
    <col min="8" max="8" width="2.69921875" style="1" customWidth="1"/>
    <col min="9" max="16384" width="9.296875" style="1"/>
  </cols>
  <sheetData>
    <row r="1" spans="1:7" ht="16" customHeight="1" x14ac:dyDescent="0.3">
      <c r="A1" s="51" t="s">
        <v>0</v>
      </c>
      <c r="B1" s="51"/>
      <c r="C1" s="51"/>
      <c r="D1" s="51"/>
      <c r="E1" s="51"/>
      <c r="F1" s="51"/>
      <c r="G1" s="51"/>
    </row>
    <row r="2" spans="1:7" ht="16" customHeight="1" x14ac:dyDescent="0.3">
      <c r="A2" s="51" t="s">
        <v>1</v>
      </c>
      <c r="B2" s="51"/>
      <c r="C2" s="51"/>
      <c r="D2" s="51"/>
      <c r="E2" s="51"/>
      <c r="F2" s="51"/>
      <c r="G2" s="51"/>
    </row>
    <row r="3" spans="1:7" ht="72" customHeight="1" x14ac:dyDescent="0.3">
      <c r="A3" s="2"/>
      <c r="B3" s="3" t="str">
        <f>INPUT!A1</f>
        <v>QUARTER ENDED SEPTEMBER 30 2021</v>
      </c>
      <c r="C3" s="27" t="s">
        <v>2</v>
      </c>
      <c r="D3" s="27" t="s">
        <v>3</v>
      </c>
      <c r="E3" s="4" t="s">
        <v>4</v>
      </c>
      <c r="F3" s="27" t="s">
        <v>5</v>
      </c>
      <c r="G3" s="4" t="s">
        <v>6</v>
      </c>
    </row>
    <row r="4" spans="1:7" ht="28" customHeight="1" x14ac:dyDescent="0.3">
      <c r="A4" s="49" t="s">
        <v>7</v>
      </c>
      <c r="B4" s="3">
        <f>INPUT!A3</f>
        <v>2021</v>
      </c>
      <c r="C4" s="28">
        <f>VLOOKUP(INPUT!$A$1,INPUT!$A$5:$AJ$51,2,FALSE)</f>
        <v>720043.17755000002</v>
      </c>
      <c r="D4" s="28">
        <f>VLOOKUP(INPUT!$A$1,INPUT!$A$5:$AJ$51,3,FALSE)</f>
        <v>310918.91396518587</v>
      </c>
      <c r="E4" s="22">
        <f>VLOOKUP(INPUT!$A$1,INPUT!$A$5:$AJ$51,4,FALSE)</f>
        <v>13511.256019999972</v>
      </c>
      <c r="F4" s="28">
        <f>VLOOKUP(INPUT!$A$1,INPUT!$A$5:$AJ$51,5,FALSE)</f>
        <v>373685</v>
      </c>
      <c r="G4" s="21">
        <f>VLOOKUP(INPUT!$A$1,INPUT!$A$5:$AJ$51,6,FALSE)</f>
        <v>343</v>
      </c>
    </row>
    <row r="5" spans="1:7" ht="28" customHeight="1" x14ac:dyDescent="0.3">
      <c r="A5" s="50"/>
      <c r="B5" s="3">
        <f>INPUT!A4</f>
        <v>2020</v>
      </c>
      <c r="C5" s="28">
        <f>VLOOKUP(INPUT!$A$2,INPUT!$A$5:$AJ$51,2,FALSE)</f>
        <v>405484</v>
      </c>
      <c r="D5" s="28">
        <f>VLOOKUP(INPUT!$A$2,INPUT!$A$5:$AJ$51,3,FALSE)</f>
        <v>303027</v>
      </c>
      <c r="E5" s="22">
        <f>VLOOKUP(INPUT!$A$2,INPUT!$A$5:$AJ$51,4,FALSE)</f>
        <v>62338</v>
      </c>
      <c r="F5" s="28">
        <f>VLOOKUP(INPUT!$A$2,INPUT!$A$5:$AJ$51,5,FALSE)</f>
        <v>153427</v>
      </c>
      <c r="G5" s="21">
        <f>VLOOKUP(INPUT!$A$2,INPUT!$A$5:$AJ$51,6,FALSE)</f>
        <v>17</v>
      </c>
    </row>
    <row r="6" spans="1:7" ht="28" customHeight="1" x14ac:dyDescent="0.3">
      <c r="A6" s="52" t="s">
        <v>19</v>
      </c>
      <c r="B6" s="3">
        <f>$B$4</f>
        <v>2021</v>
      </c>
      <c r="C6" s="33">
        <f>VLOOKUP(INPUT!$A$1,INPUT!$A$5:$AJ$51,7,FALSE)</f>
        <v>219970</v>
      </c>
      <c r="D6" s="28">
        <f>VLOOKUP(INPUT!$A$1,INPUT!$A$5:$AJ$51,8,FALSE)</f>
        <v>91114</v>
      </c>
      <c r="E6" s="22">
        <f>VLOOKUP(INPUT!$A$1,INPUT!$A$5:$AJ$51,9,FALSE)</f>
        <v>30123</v>
      </c>
      <c r="F6" s="28">
        <f>VLOOKUP(INPUT!$A$1,INPUT!$A$5:$AJ$51,10,FALSE)</f>
        <v>183769</v>
      </c>
      <c r="G6" s="21">
        <f>VLOOKUP(INPUT!$A$1,INPUT!$A$5:$AJ$51,11,FALSE)</f>
        <v>420</v>
      </c>
    </row>
    <row r="7" spans="1:7" ht="28" customHeight="1" x14ac:dyDescent="0.3">
      <c r="A7" s="53"/>
      <c r="B7" s="3">
        <f>$B$5</f>
        <v>2020</v>
      </c>
      <c r="C7" s="33">
        <f>VLOOKUP(INPUT!$A$2,INPUT!$A$5:$AJ$51,7,FALSE)</f>
        <v>117105</v>
      </c>
      <c r="D7" s="28">
        <f>VLOOKUP(INPUT!$A$2,INPUT!$A$5:$AJ$51,8,FALSE)</f>
        <v>88130</v>
      </c>
      <c r="E7" s="22">
        <f>VLOOKUP(INPUT!$A$2,INPUT!$A$5:$AJ$51,9,FALSE)</f>
        <v>28486</v>
      </c>
      <c r="F7" s="28">
        <f>VLOOKUP(INPUT!$A$2,INPUT!$A$5:$AJ$51,10,FALSE)</f>
        <v>69643</v>
      </c>
      <c r="G7" s="21">
        <f>VLOOKUP(INPUT!$A$2,INPUT!$A$5:$AJ$51,11,FALSE)</f>
        <v>121</v>
      </c>
    </row>
    <row r="8" spans="1:7" ht="28" customHeight="1" x14ac:dyDescent="0.3">
      <c r="A8" s="49" t="s">
        <v>8</v>
      </c>
      <c r="B8" s="3">
        <f>$B$4</f>
        <v>2021</v>
      </c>
      <c r="C8" s="28">
        <f>VLOOKUP(INPUT!$A$1,INPUT!$A$5:$AJ$51,12,FALSE)</f>
        <v>68575</v>
      </c>
      <c r="D8" s="28">
        <f>VLOOKUP(INPUT!$A$1,INPUT!$A$5:$AJ$51,13,FALSE)</f>
        <v>29418</v>
      </c>
      <c r="E8" s="22">
        <f>VLOOKUP(INPUT!$A$1,INPUT!$A$5:$AJ$51,14,FALSE)</f>
        <v>-931</v>
      </c>
      <c r="F8" s="28">
        <f>VLOOKUP(INPUT!$A$1,INPUT!$A$5:$AJ$51,15,FALSE)</f>
        <v>34854</v>
      </c>
      <c r="G8" s="21">
        <f>VLOOKUP(INPUT!$A$1,INPUT!$A$5:$AJ$51,16,FALSE)</f>
        <v>1871</v>
      </c>
    </row>
    <row r="9" spans="1:7" ht="28" customHeight="1" x14ac:dyDescent="0.3">
      <c r="A9" s="50"/>
      <c r="B9" s="3">
        <f>$B$5</f>
        <v>2020</v>
      </c>
      <c r="C9" s="28">
        <f>VLOOKUP(INPUT!$A$2,INPUT!$A$5:$AJ$51,12,FALSE)</f>
        <v>41922</v>
      </c>
      <c r="D9" s="28">
        <f>VLOOKUP(INPUT!$A$2,INPUT!$A$5:$AJ$51,13,FALSE)</f>
        <v>30510</v>
      </c>
      <c r="E9" s="22">
        <f>VLOOKUP(INPUT!$A$2,INPUT!$A$5:$AJ$51,14,FALSE)</f>
        <v>9637</v>
      </c>
      <c r="F9" s="28">
        <f>VLOOKUP(INPUT!$A$2,INPUT!$A$5:$AJ$51,15,FALSE)</f>
        <v>10290</v>
      </c>
      <c r="G9" s="21">
        <f>VLOOKUP(INPUT!$A$2,INPUT!$A$5:$AJ$51,16,FALSE)</f>
        <v>550</v>
      </c>
    </row>
    <row r="10" spans="1:7" ht="28" customHeight="1" x14ac:dyDescent="0.3">
      <c r="A10" s="49" t="s">
        <v>9</v>
      </c>
      <c r="B10" s="3">
        <f>$B$4</f>
        <v>2021</v>
      </c>
      <c r="C10" s="28">
        <f>VLOOKUP(INPUT!$A$1,INPUT!$A$5:$AJ$51,17,FALSE)</f>
        <v>36227</v>
      </c>
      <c r="D10" s="28">
        <f>VLOOKUP(INPUT!$A$1,INPUT!$A$5:$AJ$51,18,FALSE)</f>
        <v>16979</v>
      </c>
      <c r="E10" s="22">
        <f>VLOOKUP(INPUT!$A$1,INPUT!$A$5:$AJ$51,19,FALSE)</f>
        <v>5058</v>
      </c>
      <c r="F10" s="28">
        <f>VLOOKUP(INPUT!$A$1,INPUT!$A$5:$AJ$51,20,FALSE)</f>
        <v>30812</v>
      </c>
      <c r="G10" s="21">
        <f>VLOOKUP(INPUT!$A$1,INPUT!$A$5:$AJ$51,21,FALSE)</f>
        <v>8864</v>
      </c>
    </row>
    <row r="11" spans="1:7" ht="28" customHeight="1" x14ac:dyDescent="0.3">
      <c r="A11" s="50"/>
      <c r="B11" s="3">
        <f>$B$5</f>
        <v>2020</v>
      </c>
      <c r="C11" s="28">
        <f>VLOOKUP(INPUT!$A$2,INPUT!$A$5:$AJ$51,17,FALSE)</f>
        <v>19043</v>
      </c>
      <c r="D11" s="28">
        <f>VLOOKUP(INPUT!$A$2,INPUT!$A$5:$AJ$51,18,FALSE)</f>
        <v>14461</v>
      </c>
      <c r="E11" s="22">
        <f>VLOOKUP(INPUT!$A$2,INPUT!$A$5:$AJ$51,19,FALSE)</f>
        <v>4587</v>
      </c>
      <c r="F11" s="28">
        <f>VLOOKUP(INPUT!$A$2,INPUT!$A$5:$AJ$51,20,FALSE)</f>
        <v>10368</v>
      </c>
      <c r="G11" s="21">
        <f>VLOOKUP(INPUT!$A$2,INPUT!$A$5:$AJ$51,21,FALSE)</f>
        <v>3416</v>
      </c>
    </row>
    <row r="12" spans="1:7" ht="28" customHeight="1" x14ac:dyDescent="0.3">
      <c r="A12" s="49" t="s">
        <v>10</v>
      </c>
      <c r="B12" s="3">
        <f>$B$4</f>
        <v>2021</v>
      </c>
      <c r="C12" s="28">
        <f>VLOOKUP(INPUT!$A$1,INPUT!$A$5:$AJ$51,22,FALSE)</f>
        <v>213033</v>
      </c>
      <c r="D12" s="28">
        <f>VLOOKUP(INPUT!$A$1,INPUT!$A$5:$AJ$51,23,FALSE)</f>
        <v>102117</v>
      </c>
      <c r="E12" s="22">
        <f>VLOOKUP(INPUT!$A$1,INPUT!$A$5:$AJ$51,24,FALSE)</f>
        <v>20256</v>
      </c>
      <c r="F12" s="28">
        <f>VLOOKUP(INPUT!$A$1,INPUT!$A$5:$AJ$51,25,FALSE)</f>
        <v>174487</v>
      </c>
      <c r="G12" s="21">
        <f>VLOOKUP(INPUT!$A$1,INPUT!$A$5:$AJ$51,26,FALSE)</f>
        <v>1629</v>
      </c>
    </row>
    <row r="13" spans="1:7" ht="28" customHeight="1" x14ac:dyDescent="0.3">
      <c r="A13" s="50"/>
      <c r="B13" s="3">
        <f>$B$5</f>
        <v>2020</v>
      </c>
      <c r="C13" s="28">
        <f>VLOOKUP(INPUT!$A$2,INPUT!$A$5:$AJ$51,22,FALSE)</f>
        <v>129097</v>
      </c>
      <c r="D13" s="28">
        <f>VLOOKUP(INPUT!$A$2,INPUT!$A$5:$AJ$51,23,FALSE)</f>
        <v>96935</v>
      </c>
      <c r="E13" s="22">
        <f>VLOOKUP(INPUT!$A$2,INPUT!$A$5:$AJ$51,24,FALSE)</f>
        <v>42427</v>
      </c>
      <c r="F13" s="28">
        <f>VLOOKUP(INPUT!$A$2,INPUT!$A$5:$AJ$51,25,FALSE)</f>
        <v>75079</v>
      </c>
      <c r="G13" s="21">
        <f>VLOOKUP(INPUT!$A$2,INPUT!$A$5:$AJ$51,26,FALSE)</f>
        <v>44</v>
      </c>
    </row>
    <row r="14" spans="1:7" ht="28" customHeight="1" x14ac:dyDescent="0.3">
      <c r="A14" s="49" t="s">
        <v>11</v>
      </c>
      <c r="B14" s="3">
        <f>$B$4</f>
        <v>2021</v>
      </c>
      <c r="C14" s="28">
        <f>VLOOKUP(INPUT!$A$1,INPUT!$A$5:$AJ$51,27,FALSE)</f>
        <v>35450</v>
      </c>
      <c r="D14" s="28">
        <f>VLOOKUP(INPUT!$A$1,INPUT!$A$5:$AJ$51,28,FALSE)</f>
        <v>14994</v>
      </c>
      <c r="E14" s="22">
        <f>VLOOKUP(INPUT!$A$1,INPUT!$A$5:$AJ$51,29,FALSE)</f>
        <v>1455</v>
      </c>
      <c r="F14" s="28">
        <f>VLOOKUP(INPUT!$A$1,INPUT!$A$5:$AJ$51,30,FALSE)</f>
        <v>23087</v>
      </c>
      <c r="G14" s="21">
        <f>VLOOKUP(INPUT!$A$1,INPUT!$A$5:$AJ$51,31,FALSE)</f>
        <v>8891</v>
      </c>
    </row>
    <row r="15" spans="1:7" ht="28" customHeight="1" x14ac:dyDescent="0.3">
      <c r="A15" s="50"/>
      <c r="B15" s="3">
        <f>$B$5</f>
        <v>2020</v>
      </c>
      <c r="C15" s="28">
        <f>VLOOKUP(INPUT!$A$2,INPUT!$A$5:$AJ$51,27,FALSE)</f>
        <v>18467</v>
      </c>
      <c r="D15" s="28">
        <f>VLOOKUP(INPUT!$A$2,INPUT!$A$5:$AJ$51,28,FALSE)</f>
        <v>13626</v>
      </c>
      <c r="E15" s="22">
        <f>VLOOKUP(INPUT!$A$2,INPUT!$A$5:$AJ$51,29,FALSE)</f>
        <v>5841</v>
      </c>
      <c r="F15" s="28">
        <f>VLOOKUP(INPUT!$A$2,INPUT!$A$5:$AJ$51,30,FALSE)</f>
        <v>5361</v>
      </c>
      <c r="G15" s="21">
        <f>VLOOKUP(INPUT!$A$2,INPUT!$A$5:$AJ$51,31,FALSE)</f>
        <v>1585</v>
      </c>
    </row>
    <row r="16" spans="1:7" ht="28" customHeight="1" x14ac:dyDescent="0.3">
      <c r="A16" s="49" t="s">
        <v>12</v>
      </c>
      <c r="B16" s="3">
        <f>$B$4</f>
        <v>2021</v>
      </c>
      <c r="C16" s="28">
        <f>VLOOKUP(INPUT!$A$1,INPUT!$A$5:$AJ$51,32,FALSE)</f>
        <v>544146</v>
      </c>
      <c r="D16" s="28">
        <f>VLOOKUP(INPUT!$A$1,INPUT!$A$5:$AJ$51,33,FALSE)</f>
        <v>229833</v>
      </c>
      <c r="E16" s="22">
        <f>VLOOKUP(INPUT!$A$1,INPUT!$A$5:$AJ$51,34,FALSE)</f>
        <v>47143</v>
      </c>
      <c r="F16" s="28">
        <f>VLOOKUP(INPUT!$A$1,INPUT!$A$5:$AJ$51,35,FALSE)</f>
        <v>463351</v>
      </c>
      <c r="G16" s="21">
        <f>VLOOKUP(INPUT!$A$1,INPUT!$A$5:$AJ$51,36,FALSE)</f>
        <v>37778</v>
      </c>
    </row>
    <row r="17" spans="1:7" ht="28" customHeight="1" x14ac:dyDescent="0.3">
      <c r="A17" s="50"/>
      <c r="B17" s="3">
        <f>$B$5</f>
        <v>2020</v>
      </c>
      <c r="C17" s="21">
        <f>VLOOKUP(INPUT!$A$2,INPUT!$A$5:$AJ$51,32,FALSE)</f>
        <v>301010</v>
      </c>
      <c r="D17" s="21">
        <f>VLOOKUP(INPUT!$A$2,INPUT!$A$5:$AJ$51,33,FALSE)</f>
        <v>221488</v>
      </c>
      <c r="E17" s="21">
        <f>VLOOKUP(INPUT!$A$2,INPUT!$A$5:$AJ$51,34,FALSE)</f>
        <v>54727</v>
      </c>
      <c r="F17" s="21">
        <f>VLOOKUP(INPUT!$A$2,INPUT!$A$5:$AJ$51,35,FALSE)</f>
        <v>202401</v>
      </c>
      <c r="G17" s="21">
        <f>VLOOKUP(INPUT!$A$2,INPUT!$A$5:$AJ$51,36,FALSE)</f>
        <v>11252</v>
      </c>
    </row>
    <row r="18" spans="1:7" x14ac:dyDescent="0.3">
      <c r="C18" s="1"/>
      <c r="D18" s="1"/>
      <c r="F18" s="1"/>
    </row>
    <row r="19" spans="1:7" ht="14.5" x14ac:dyDescent="0.3">
      <c r="A19" s="5"/>
      <c r="C19" s="1"/>
      <c r="D19" s="1"/>
      <c r="F19" s="1"/>
    </row>
    <row r="20" spans="1:7" ht="14.5" x14ac:dyDescent="0.3">
      <c r="A20" s="5"/>
      <c r="C20" s="1"/>
      <c r="D20" s="1"/>
      <c r="F20" s="1"/>
    </row>
    <row r="21" spans="1:7" ht="14.5" x14ac:dyDescent="0.3">
      <c r="A21" s="5"/>
      <c r="B21" s="5"/>
      <c r="C21" s="1"/>
      <c r="D21" s="1"/>
      <c r="F21" s="1"/>
    </row>
    <row r="22" spans="1:7" ht="14.5" x14ac:dyDescent="0.3">
      <c r="A22" s="5" t="s">
        <v>13</v>
      </c>
      <c r="B22" s="5"/>
      <c r="C22" s="1"/>
      <c r="D22" s="1"/>
      <c r="F22" s="1"/>
    </row>
    <row r="23" spans="1:7" x14ac:dyDescent="0.3">
      <c r="C23" s="1"/>
      <c r="D23" s="1"/>
      <c r="F23" s="1"/>
    </row>
    <row r="24" spans="1:7" x14ac:dyDescent="0.3">
      <c r="C24" s="1"/>
      <c r="D24" s="1"/>
      <c r="F24" s="1"/>
    </row>
    <row r="25" spans="1:7" x14ac:dyDescent="0.3">
      <c r="C25" s="1"/>
      <c r="D25" s="1"/>
      <c r="F25" s="1"/>
    </row>
    <row r="26" spans="1:7" x14ac:dyDescent="0.3">
      <c r="C26" s="1"/>
      <c r="D26" s="1"/>
      <c r="F26" s="1"/>
    </row>
    <row r="27" spans="1:7" x14ac:dyDescent="0.3">
      <c r="C27" s="1"/>
      <c r="D27" s="1"/>
      <c r="F27" s="1"/>
    </row>
    <row r="28" spans="1:7" x14ac:dyDescent="0.3">
      <c r="C28" s="1"/>
      <c r="D28" s="1"/>
      <c r="F28" s="1"/>
    </row>
    <row r="29" spans="1:7" x14ac:dyDescent="0.3">
      <c r="C29" s="1"/>
      <c r="D29" s="1"/>
      <c r="F29" s="1"/>
    </row>
    <row r="30" spans="1:7" x14ac:dyDescent="0.3">
      <c r="C30" s="1"/>
      <c r="D30" s="1"/>
      <c r="F30" s="1"/>
    </row>
    <row r="31" spans="1:7" x14ac:dyDescent="0.3">
      <c r="C31" s="1"/>
      <c r="D31" s="1"/>
      <c r="F31" s="1"/>
    </row>
    <row r="32" spans="1:7" x14ac:dyDescent="0.3">
      <c r="C32" s="1"/>
      <c r="D32" s="1"/>
      <c r="F32" s="1"/>
    </row>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sheetData>
  <sheetProtection algorithmName="SHA-512" hashValue="X9eZ9eGRhA8m8EfazVlM+1mNTXtNZQHte0Pw0VVgl5MYpPJNvHunaLDlTa3PCIEtUOADqDnCxx5F8BSOfptHQA==" saltValue="0L8ZC4Pqa6aMPXNuu7uHSQ==" spinCount="100000" sheet="1" objects="1" scenarios="1"/>
  <mergeCells count="9">
    <mergeCell ref="A10:A11"/>
    <mergeCell ref="A12:A13"/>
    <mergeCell ref="A14:A15"/>
    <mergeCell ref="A16:A17"/>
    <mergeCell ref="A1:G1"/>
    <mergeCell ref="A2:G2"/>
    <mergeCell ref="A4:A5"/>
    <mergeCell ref="A6:A7"/>
    <mergeCell ref="A8:A9"/>
  </mergeCells>
  <pageMargins left="0.7" right="0.7" top="0.75" bottom="0.75" header="0.3" footer="0.3"/>
  <pageSetup scale="46" orientation="landscape" r:id="rId1"/>
  <ignoredErrors>
    <ignoredError sqref="B5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Dusenberry, Alexander</cp:lastModifiedBy>
  <cp:lastPrinted>2018-08-03T15:25:02Z</cp:lastPrinted>
  <dcterms:created xsi:type="dcterms:W3CDTF">2013-02-13T08:02:04Z</dcterms:created>
  <dcterms:modified xsi:type="dcterms:W3CDTF">2021-11-03T14:16:23Z</dcterms:modified>
</cp:coreProperties>
</file>