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R:\Railroad Financial Conferences Reports to Commissioners\Q3 2024\Fuel\"/>
    </mc:Choice>
  </mc:AlternateContent>
  <xr:revisionPtr revIDLastSave="0" documentId="13_ncr:1_{8F9F4FB6-722F-4E34-A5DE-0FDC44D32972}" xr6:coauthVersionLast="47" xr6:coauthVersionMax="47" xr10:uidLastSave="{00000000-0000-0000-0000-000000000000}"/>
  <workbookProtection workbookAlgorithmName="SHA-512" workbookHashValue="ZT2VqfEHJXgbtYWKKThanokLufM6atbH2qodXwV5FNvNnIgooiXcEOxSojMly/PaiRwjZQaGbSuz2PhJfhteoQ==" workbookSaltValue="PCNGn9mwzWn9tOpviuwFPQ==" workbookSpinCount="100000" lockStructure="1"/>
  <bookViews>
    <workbookView xWindow="-110" yWindow="-110" windowWidth="19420" windowHeight="9800" tabRatio="428"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 i="1" l="1"/>
  <c r="F6" i="1"/>
  <c r="E6" i="1"/>
  <c r="D6" i="1"/>
  <c r="C6" i="1"/>
  <c r="G12" i="1" l="1"/>
  <c r="F12" i="1"/>
  <c r="E12" i="1"/>
  <c r="D12" i="1"/>
  <c r="C12" i="1"/>
  <c r="G15" i="1"/>
  <c r="F15" i="1"/>
  <c r="E15" i="1"/>
  <c r="D15" i="1"/>
  <c r="C15" i="1"/>
  <c r="G14" i="1"/>
  <c r="F14" i="1"/>
  <c r="E14" i="1"/>
  <c r="D14" i="1"/>
  <c r="C14" i="1"/>
  <c r="C4" i="1"/>
  <c r="A4" i="6"/>
  <c r="AC30" i="6" l="1"/>
  <c r="C7" i="1" l="1"/>
  <c r="AC26" i="6" l="1"/>
  <c r="B3" i="1" l="1"/>
  <c r="G11" i="1" l="1"/>
  <c r="G10" i="1"/>
  <c r="G9" i="1"/>
  <c r="G8" i="1"/>
  <c r="G7" i="1"/>
  <c r="G5" i="1"/>
  <c r="G4" i="1"/>
  <c r="F11" i="1"/>
  <c r="F10" i="1"/>
  <c r="F9" i="1"/>
  <c r="F8" i="1"/>
  <c r="F7" i="1"/>
  <c r="F5" i="1"/>
  <c r="F4" i="1"/>
  <c r="E11" i="1"/>
  <c r="E10" i="1"/>
  <c r="E9" i="1"/>
  <c r="E8" i="1"/>
  <c r="E7" i="1"/>
  <c r="E5" i="1"/>
  <c r="E4" i="1"/>
  <c r="D11" i="1"/>
  <c r="D10" i="1"/>
  <c r="D9" i="1"/>
  <c r="D8" i="1"/>
  <c r="D7" i="1"/>
  <c r="D5" i="1"/>
  <c r="D4" i="1"/>
  <c r="C11" i="1"/>
  <c r="C10" i="1"/>
  <c r="C9" i="1"/>
  <c r="C8" i="1"/>
  <c r="C5" i="1"/>
  <c r="B4" i="1" l="1"/>
  <c r="B12" i="1" s="1"/>
  <c r="B6" i="1" l="1"/>
  <c r="B8" i="1"/>
  <c r="B10" i="1"/>
  <c r="B14" i="1"/>
  <c r="B5" i="1"/>
  <c r="B15" i="1" l="1"/>
  <c r="B11" i="1"/>
  <c r="B9" i="1"/>
  <c r="B7" i="1"/>
  <c r="B13" i="1"/>
</calcChain>
</file>

<file path=xl/sharedStrings.xml><?xml version="1.0" encoding="utf-8"?>
<sst xmlns="http://schemas.openxmlformats.org/spreadsheetml/2006/main" count="114" uniqueCount="67">
  <si>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</si>
  <si>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</si>
  <si>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</si>
  <si>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</si>
  <si>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</si>
  <si>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</si>
  <si>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</si>
  <si>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</si>
  <si>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</si>
  <si>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Norfolk Southern</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</si>
  <si>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</si>
  <si>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</si>
  <si>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</si>
  <si>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</si>
  <si>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</si>
  <si>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</si>
  <si>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</si>
  <si>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</si>
  <si>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</si>
  <si>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</si>
  <si>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</si>
  <si>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</si>
  <si>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</si>
  <si>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</si>
  <si>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</si>
  <si>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</si>
  <si>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</si>
  <si>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</si>
  <si>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</si>
  <si>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</si>
  <si>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</si>
  <si>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</si>
  <si>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</si>
  <si>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</si>
  <si>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</si>
  <si>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</si>
  <si>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</si>
  <si>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</si>
  <si>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</si>
  <si>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</si>
  <si>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</si>
  <si>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</si>
  <si>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</si>
  <si>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</si>
  <si>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</si>
  <si>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</si>
  <si>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</si>
  <si>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</si>
  <si>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</si>
  <si>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</si>
  <si>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</si>
  <si>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</si>
  <si>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</si>
  <si>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</si>
  <si>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</si>
  <si>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</si>
  <si>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</si>
  <si>
    <t>QUARTER ENDED MARCH 31 2023</t>
  </si>
  <si>
    <t>QUARTER ENDED JUNE 30 2023</t>
  </si>
  <si>
    <t>QUARTER ENDED SEPTEMBER 30 2023</t>
  </si>
  <si>
    <t>QUARTER ENDED DECEMBER 31 2023</t>
  </si>
  <si>
    <t>QUARTER ENDED MARCH 31 2024</t>
  </si>
  <si>
    <t>QUARTER ENDED JUNE 30 2024</t>
  </si>
  <si>
    <t>QUARTER ENDED SEPTEMBER 30 2024</t>
  </si>
  <si>
    <t>QUARTER ENDED DECEMBER 31 2024</t>
  </si>
  <si>
    <t>SOO / KCSR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</si>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</sst>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6" applyNumberFormat="0" applyAlignment="0" applyProtection="0"/>
    <xf numFmtId="0" fontId="14" fillId="28" borderId="17"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8" applyNumberFormat="0" applyFill="0" applyAlignment="0" applyProtection="0"/>
    <xf numFmtId="0" fontId="25" fillId="0" borderId="19" applyNumberForma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27" fillId="33" borderId="16" applyNumberFormat="0" applyAlignment="0" applyProtection="0"/>
    <xf numFmtId="0" fontId="15" fillId="0" borderId="21" applyNumberFormat="0" applyFill="0" applyAlignment="0" applyProtection="0"/>
    <xf numFmtId="0" fontId="15" fillId="33" borderId="0" applyNumberFormat="0" applyBorder="0" applyAlignment="0" applyProtection="0"/>
    <xf numFmtId="0" fontId="7" fillId="42" borderId="0"/>
    <xf numFmtId="0" fontId="7" fillId="32" borderId="16" applyNumberFormat="0" applyFont="0" applyAlignment="0" applyProtection="0"/>
    <xf numFmtId="0" fontId="16" fillId="37" borderId="22" applyNumberFormat="0" applyAlignment="0" applyProtection="0"/>
    <xf numFmtId="4" fontId="7" fillId="41" borderId="16" applyNumberFormat="0" applyProtection="0">
      <alignment vertical="center"/>
    </xf>
    <xf numFmtId="4" fontId="30" fillId="44" borderId="16" applyNumberFormat="0" applyProtection="0">
      <alignment vertical="center"/>
    </xf>
    <xf numFmtId="4" fontId="7" fillId="44" borderId="16" applyNumberFormat="0" applyProtection="0">
      <alignment horizontal="left" vertical="center" indent="1"/>
    </xf>
    <xf numFmtId="0" fontId="19" fillId="41" borderId="23" applyNumberFormat="0" applyProtection="0">
      <alignment horizontal="left" vertical="top" indent="1"/>
    </xf>
    <xf numFmtId="4" fontId="7" fillId="11" borderId="16" applyNumberFormat="0" applyProtection="0">
      <alignment horizontal="left" vertical="center" indent="1"/>
    </xf>
    <xf numFmtId="4" fontId="7" fillId="7" borderId="16" applyNumberFormat="0" applyProtection="0">
      <alignment horizontal="right" vertical="center"/>
    </xf>
    <xf numFmtId="4" fontId="7" fillId="45" borderId="16" applyNumberFormat="0" applyProtection="0">
      <alignment horizontal="right" vertical="center"/>
    </xf>
    <xf numFmtId="4" fontId="7" fillId="17" borderId="24" applyNumberFormat="0" applyProtection="0">
      <alignment horizontal="right" vertical="center"/>
    </xf>
    <xf numFmtId="4" fontId="7" fillId="10" borderId="16" applyNumberFormat="0" applyProtection="0">
      <alignment horizontal="right" vertical="center"/>
    </xf>
    <xf numFmtId="4" fontId="7" fillId="12" borderId="16" applyNumberFormat="0" applyProtection="0">
      <alignment horizontal="right" vertical="center"/>
    </xf>
    <xf numFmtId="4" fontId="7" fillId="31" borderId="16" applyNumberFormat="0" applyProtection="0">
      <alignment horizontal="right" vertical="center"/>
    </xf>
    <xf numFmtId="4" fontId="7" fillId="22" borderId="16" applyNumberFormat="0" applyProtection="0">
      <alignment horizontal="right" vertical="center"/>
    </xf>
    <xf numFmtId="4" fontId="7" fillId="46" borderId="16" applyNumberFormat="0" applyProtection="0">
      <alignment horizontal="right" vertical="center"/>
    </xf>
    <xf numFmtId="4" fontId="7" fillId="9" borderId="16" applyNumberFormat="0" applyProtection="0">
      <alignment horizontal="right" vertical="center"/>
    </xf>
    <xf numFmtId="4" fontId="7" fillId="47" borderId="24" applyNumberFormat="0" applyProtection="0">
      <alignment horizontal="left" vertical="center" indent="1"/>
    </xf>
    <xf numFmtId="4" fontId="10" fillId="48" borderId="24" applyNumberFormat="0" applyProtection="0">
      <alignment horizontal="left" vertical="center" indent="1"/>
    </xf>
    <xf numFmtId="4" fontId="10" fillId="48" borderId="24" applyNumberFormat="0" applyProtection="0">
      <alignment horizontal="left" vertical="center" indent="1"/>
    </xf>
    <xf numFmtId="4" fontId="7" fillId="49" borderId="16" applyNumberFormat="0" applyProtection="0">
      <alignment horizontal="right" vertical="center"/>
    </xf>
    <xf numFmtId="4" fontId="7" fillId="50" borderId="24" applyNumberFormat="0" applyProtection="0">
      <alignment horizontal="left" vertical="center" indent="1"/>
    </xf>
    <xf numFmtId="4" fontId="7" fillId="49" borderId="24" applyNumberFormat="0" applyProtection="0">
      <alignment horizontal="left" vertical="center" indent="1"/>
    </xf>
    <xf numFmtId="0" fontId="7" fillId="36" borderId="16" applyNumberFormat="0" applyProtection="0">
      <alignment horizontal="left" vertical="center" indent="1"/>
    </xf>
    <xf numFmtId="0" fontId="7" fillId="48" borderId="23" applyNumberFormat="0" applyProtection="0">
      <alignment horizontal="left" vertical="top" indent="1"/>
    </xf>
    <xf numFmtId="0" fontId="7" fillId="51" borderId="16" applyNumberFormat="0" applyProtection="0">
      <alignment horizontal="left" vertical="center" indent="1"/>
    </xf>
    <xf numFmtId="0" fontId="7" fillId="49" borderId="23" applyNumberFormat="0" applyProtection="0">
      <alignment horizontal="left" vertical="top" indent="1"/>
    </xf>
    <xf numFmtId="0" fontId="7" fillId="8" borderId="16" applyNumberFormat="0" applyProtection="0">
      <alignment horizontal="left" vertical="center" indent="1"/>
    </xf>
    <xf numFmtId="0" fontId="7" fillId="8" borderId="23" applyNumberFormat="0" applyProtection="0">
      <alignment horizontal="left" vertical="top" indent="1"/>
    </xf>
    <xf numFmtId="0" fontId="7" fillId="50" borderId="16" applyNumberFormat="0" applyProtection="0">
      <alignment horizontal="left" vertical="center" indent="1"/>
    </xf>
    <xf numFmtId="0" fontId="7" fillId="50" borderId="23" applyNumberFormat="0" applyProtection="0">
      <alignment horizontal="left" vertical="top" indent="1"/>
    </xf>
    <xf numFmtId="0" fontId="7" fillId="6" borderId="25" applyNumberFormat="0">
      <protection locked="0"/>
    </xf>
    <xf numFmtId="0" fontId="8" fillId="48" borderId="26" applyBorder="0"/>
    <xf numFmtId="4" fontId="18" fillId="43" borderId="23" applyNumberFormat="0" applyProtection="0">
      <alignment vertical="center"/>
    </xf>
    <xf numFmtId="4" fontId="30" fillId="52" borderId="9" applyNumberFormat="0" applyProtection="0">
      <alignment vertical="center"/>
    </xf>
    <xf numFmtId="4" fontId="18" fillId="36" borderId="23" applyNumberFormat="0" applyProtection="0">
      <alignment horizontal="left" vertical="center" indent="1"/>
    </xf>
    <xf numFmtId="0" fontId="18" fillId="43" borderId="23" applyNumberFormat="0" applyProtection="0">
      <alignment horizontal="left" vertical="top" indent="1"/>
    </xf>
    <xf numFmtId="4" fontId="7" fillId="0" borderId="16" applyNumberFormat="0" applyProtection="0">
      <alignment horizontal="right" vertical="center"/>
    </xf>
    <xf numFmtId="4" fontId="30" fillId="5" borderId="16" applyNumberFormat="0" applyProtection="0">
      <alignment horizontal="right" vertical="center"/>
    </xf>
    <xf numFmtId="4" fontId="7" fillId="11" borderId="16" applyNumberFormat="0" applyProtection="0">
      <alignment horizontal="left" vertical="center" indent="1"/>
    </xf>
    <xf numFmtId="0" fontId="18" fillId="49" borderId="23" applyNumberFormat="0" applyProtection="0">
      <alignment horizontal="left" vertical="top" indent="1"/>
    </xf>
    <xf numFmtId="4" fontId="20" fillId="53" borderId="24" applyNumberFormat="0" applyProtection="0">
      <alignment horizontal="left" vertical="center" indent="1"/>
    </xf>
    <xf numFmtId="0" fontId="7" fillId="54" borderId="9"/>
    <xf numFmtId="4" fontId="21" fillId="6" borderId="16" applyNumberFormat="0" applyProtection="0">
      <alignment horizontal="right" vertical="center"/>
    </xf>
    <xf numFmtId="0" fontId="28" fillId="0" borderId="0" applyNumberFormat="0" applyFill="0" applyBorder="0" applyAlignment="0" applyProtection="0"/>
    <xf numFmtId="0" fontId="17" fillId="0" borderId="27"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8" applyNumberFormat="0" applyAlignment="0" applyProtection="0"/>
    <xf numFmtId="0" fontId="36" fillId="59" borderId="17"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29" applyNumberFormat="0" applyFill="0" applyAlignment="0" applyProtection="0"/>
    <xf numFmtId="0" fontId="25" fillId="0" borderId="30" applyNumberFormat="0" applyFill="0" applyAlignment="0" applyProtection="0"/>
    <xf numFmtId="0" fontId="26" fillId="0" borderId="31" applyNumberFormat="0" applyFill="0" applyAlignment="0" applyProtection="0"/>
    <xf numFmtId="0" fontId="39" fillId="58" borderId="28" applyNumberFormat="0" applyAlignment="0" applyProtection="0"/>
    <xf numFmtId="0" fontId="40" fillId="0" borderId="32" applyNumberFormat="0" applyFill="0" applyAlignment="0" applyProtection="0"/>
    <xf numFmtId="0" fontId="41" fillId="41" borderId="0" applyNumberFormat="0" applyBorder="0" applyAlignment="0" applyProtection="0"/>
    <xf numFmtId="0" fontId="10" fillId="0" borderId="0"/>
    <xf numFmtId="0" fontId="10" fillId="43" borderId="33" applyNumberFormat="0" applyFont="0" applyAlignment="0" applyProtection="0"/>
    <xf numFmtId="0" fontId="16" fillId="17" borderId="22" applyNumberFormat="0" applyAlignment="0" applyProtection="0"/>
    <xf numFmtId="0" fontId="28" fillId="0" borderId="0" applyNumberFormat="0" applyFill="0" applyBorder="0" applyAlignment="0" applyProtection="0"/>
    <xf numFmtId="0" fontId="16" fillId="0" borderId="34"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0" borderId="13" xfId="2" applyNumberFormat="1" applyFill="1" applyBorder="1"/>
    <xf numFmtId="41" fontId="7" fillId="0"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41" fontId="7" fillId="0" borderId="0" xfId="2" applyNumberFormat="1" applyFill="1" applyAlignment="1"/>
    <xf numFmtId="41" fontId="7" fillId="3" borderId="13" xfId="2" applyNumberFormat="1" applyFill="1" applyBorder="1"/>
    <xf numFmtId="41" fontId="7" fillId="3" borderId="9" xfId="2" applyNumberFormat="1" applyFill="1" applyBorder="1"/>
    <xf numFmtId="41" fontId="7" fillId="3" borderId="14" xfId="2" applyNumberFormat="1" applyFont="1" applyFill="1" applyBorder="1" applyProtection="1"/>
    <xf numFmtId="0" fontId="7" fillId="0" borderId="0" xfId="2" applyFill="1" applyBorder="1" applyAlignment="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52"/>
  <sheetViews>
    <sheetView tabSelected="1" zoomScale="85" zoomScaleNormal="85" workbookViewId="0">
      <pane xSplit="1" ySplit="6" topLeftCell="E41" activePane="bottomRight" state="frozen"/>
      <selection pane="topRight" activeCell="B1" sqref="B1"/>
      <selection pane="bottomLeft" activeCell="A7" sqref="A7"/>
      <selection pane="bottomRight" activeCell="I3" sqref="I3"/>
    </sheetView>
  </sheetViews>
  <sheetFormatPr defaultRowHeight="10" x14ac:dyDescent="0.2"/>
  <cols>
    <col min="1" max="1" width="34.796875" style="6" customWidth="1"/>
    <col min="2" max="2" width="10.5" style="6" customWidth="1"/>
    <col min="3" max="3" width="9.296875" style="6" customWidth="1"/>
    <col min="4" max="4" width="9.69921875" style="6" customWidth="1"/>
    <col min="5" max="5" width="12.5" style="6" customWidth="1"/>
    <col min="6" max="6" width="8.8984375" style="6" bestFit="1" customWidth="1"/>
    <col min="7"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5" width="14.296875" style="6" bestFit="1" customWidth="1"/>
    <col min="36" max="38" width="9" style="6" bestFit="1" customWidth="1"/>
    <col min="39" max="39" width="9.69921875" style="6" bestFit="1" customWidth="1"/>
    <col min="40" max="40" width="14.296875" style="6" bestFit="1" customWidth="1"/>
    <col min="41" max="41" width="9" style="6" bestFit="1" customWidth="1"/>
    <col min="42" max="202" width="9.296875" style="6"/>
    <col min="203" max="203" width="32" style="6" customWidth="1"/>
    <col min="204" max="204" width="11.5" style="6" bestFit="1" customWidth="1"/>
    <col min="205" max="206" width="10.5" style="6" bestFit="1" customWidth="1"/>
    <col min="207" max="207" width="12.69921875" style="6" bestFit="1" customWidth="1"/>
    <col min="208" max="208" width="0" style="6" hidden="1" customWidth="1"/>
    <col min="209" max="209" width="11.5" style="6" bestFit="1" customWidth="1"/>
    <col min="210" max="211" width="10.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0.5" style="6" bestFit="1" customWidth="1"/>
    <col min="220" max="221" width="9.5" style="6" bestFit="1" customWidth="1"/>
    <col min="222" max="222" width="12.5" style="6" bestFit="1" customWidth="1"/>
    <col min="223" max="223" width="0" style="6" hidden="1" customWidth="1"/>
    <col min="224" max="224" width="11.5" style="6" bestFit="1" customWidth="1"/>
    <col min="225" max="226" width="10.5" style="6" bestFit="1" customWidth="1"/>
    <col min="227" max="227" width="12.5" style="6" bestFit="1" customWidth="1"/>
    <col min="228" max="228" width="0" style="6" hidden="1" customWidth="1"/>
    <col min="229" max="229" width="10.5" style="6" bestFit="1" customWidth="1"/>
    <col min="230" max="230" width="9.5" style="6" bestFit="1" customWidth="1"/>
    <col min="231" max="231" width="9.69921875" style="6" bestFit="1" customWidth="1"/>
    <col min="232" max="232" width="12.69921875" style="6" bestFit="1" customWidth="1"/>
    <col min="233" max="233" width="0" style="6" hidden="1" customWidth="1"/>
    <col min="234" max="234" width="11.5" style="6" bestFit="1" customWidth="1"/>
    <col min="235" max="236" width="10.5" style="6" bestFit="1" customWidth="1"/>
    <col min="237" max="237" width="12.5" style="6" bestFit="1" customWidth="1"/>
    <col min="238" max="238" width="35.69921875" style="6" bestFit="1" customWidth="1"/>
    <col min="239" max="239" width="11.5" style="6" bestFit="1" customWidth="1"/>
    <col min="240" max="241" width="10.5" style="6" bestFit="1" customWidth="1"/>
    <col min="242" max="242" width="12.69921875" style="6" bestFit="1" customWidth="1"/>
    <col min="243" max="243" width="12.5" style="6" bestFit="1" customWidth="1"/>
    <col min="244" max="244" width="11.5" style="6" bestFit="1" customWidth="1"/>
    <col min="245" max="245" width="10.5" style="6" bestFit="1" customWidth="1"/>
    <col min="246" max="246" width="12.69921875" style="6" bestFit="1" customWidth="1"/>
    <col min="247" max="247" width="12.5" style="6" bestFit="1" customWidth="1"/>
    <col min="248" max="249" width="9.5" style="6" bestFit="1" customWidth="1"/>
    <col min="250" max="250" width="12.69921875" style="6" bestFit="1" customWidth="1"/>
    <col min="251" max="251" width="10.5" style="6" bestFit="1" customWidth="1"/>
    <col min="252" max="253" width="9.5" style="6" bestFit="1" customWidth="1"/>
    <col min="254" max="254" width="12.69921875" style="6" bestFit="1" customWidth="1"/>
    <col min="255" max="255" width="11.5" style="6" bestFit="1" customWidth="1"/>
    <col min="256" max="257" width="10.5" style="6" bestFit="1" customWidth="1"/>
    <col min="258" max="258" width="12.69921875" style="6" bestFit="1" customWidth="1"/>
    <col min="259" max="259" width="10.5" style="6" bestFit="1" customWidth="1"/>
    <col min="260" max="260" width="9.5" style="6" bestFit="1" customWidth="1"/>
    <col min="261" max="261" width="9.69921875" style="6" bestFit="1" customWidth="1"/>
    <col min="262" max="262" width="12.69921875" style="6" bestFit="1" customWidth="1"/>
    <col min="263" max="263" width="11.5" style="6" bestFit="1" customWidth="1"/>
    <col min="264" max="265" width="10.5" style="6" bestFit="1" customWidth="1"/>
    <col min="266" max="266" width="12.5" style="6" bestFit="1" customWidth="1"/>
    <col min="267" max="267" width="12.69921875" style="6" customWidth="1"/>
    <col min="268" max="269" width="9.296875" style="6"/>
    <col min="270" max="270" width="9.296875" style="6" customWidth="1"/>
    <col min="271" max="458" width="9.296875" style="6"/>
    <col min="459" max="459" width="32" style="6" customWidth="1"/>
    <col min="460" max="460" width="11.5" style="6" bestFit="1" customWidth="1"/>
    <col min="461" max="462" width="10.5" style="6" bestFit="1" customWidth="1"/>
    <col min="463" max="463" width="12.69921875" style="6" bestFit="1" customWidth="1"/>
    <col min="464" max="464" width="0" style="6" hidden="1" customWidth="1"/>
    <col min="465" max="465" width="11.5" style="6" bestFit="1" customWidth="1"/>
    <col min="466" max="467" width="10.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0.5" style="6" bestFit="1" customWidth="1"/>
    <col min="476" max="477" width="9.5" style="6" bestFit="1" customWidth="1"/>
    <col min="478" max="478" width="12.5" style="6" bestFit="1" customWidth="1"/>
    <col min="479" max="479" width="0" style="6" hidden="1" customWidth="1"/>
    <col min="480" max="480" width="11.5" style="6" bestFit="1" customWidth="1"/>
    <col min="481" max="482" width="10.5" style="6" bestFit="1" customWidth="1"/>
    <col min="483" max="483" width="12.5" style="6" bestFit="1" customWidth="1"/>
    <col min="484" max="484" width="0" style="6" hidden="1" customWidth="1"/>
    <col min="485" max="485" width="10.5" style="6" bestFit="1" customWidth="1"/>
    <col min="486" max="486" width="9.5" style="6" bestFit="1" customWidth="1"/>
    <col min="487" max="487" width="9.69921875" style="6" bestFit="1" customWidth="1"/>
    <col min="488" max="488" width="12.69921875" style="6" bestFit="1" customWidth="1"/>
    <col min="489" max="489" width="0" style="6" hidden="1" customWidth="1"/>
    <col min="490" max="490" width="11.5" style="6" bestFit="1" customWidth="1"/>
    <col min="491" max="492" width="10.5" style="6" bestFit="1" customWidth="1"/>
    <col min="493" max="493" width="12.5" style="6" bestFit="1" customWidth="1"/>
    <col min="494" max="494" width="35.69921875" style="6" bestFit="1" customWidth="1"/>
    <col min="495" max="495" width="11.5" style="6" bestFit="1" customWidth="1"/>
    <col min="496" max="497" width="10.5" style="6" bestFit="1" customWidth="1"/>
    <col min="498" max="498" width="12.69921875" style="6" bestFit="1" customWidth="1"/>
    <col min="499" max="499" width="12.5" style="6" bestFit="1" customWidth="1"/>
    <col min="500" max="500" width="11.5" style="6" bestFit="1" customWidth="1"/>
    <col min="501" max="501" width="10.5" style="6" bestFit="1" customWidth="1"/>
    <col min="502" max="502" width="12.69921875" style="6" bestFit="1" customWidth="1"/>
    <col min="503" max="503" width="12.5" style="6" bestFit="1" customWidth="1"/>
    <col min="504" max="505" width="9.5" style="6" bestFit="1" customWidth="1"/>
    <col min="506" max="506" width="12.69921875" style="6" bestFit="1" customWidth="1"/>
    <col min="507" max="507" width="10.5" style="6" bestFit="1" customWidth="1"/>
    <col min="508" max="509" width="9.5" style="6" bestFit="1" customWidth="1"/>
    <col min="510" max="510" width="12.69921875" style="6" bestFit="1" customWidth="1"/>
    <col min="511" max="511" width="11.5" style="6" bestFit="1" customWidth="1"/>
    <col min="512" max="513" width="10.5" style="6" bestFit="1" customWidth="1"/>
    <col min="514" max="514" width="12.69921875" style="6" bestFit="1" customWidth="1"/>
    <col min="515" max="515" width="10.5" style="6" bestFit="1" customWidth="1"/>
    <col min="516" max="516" width="9.5" style="6" bestFit="1" customWidth="1"/>
    <col min="517" max="517" width="9.69921875" style="6" bestFit="1" customWidth="1"/>
    <col min="518" max="518" width="12.69921875" style="6" bestFit="1" customWidth="1"/>
    <col min="519" max="519" width="11.5" style="6" bestFit="1" customWidth="1"/>
    <col min="520" max="521" width="10.5" style="6" bestFit="1" customWidth="1"/>
    <col min="522" max="522" width="12.5" style="6" bestFit="1" customWidth="1"/>
    <col min="523" max="523" width="12.69921875" style="6" customWidth="1"/>
    <col min="524" max="525" width="9.296875" style="6"/>
    <col min="526" max="526" width="9.296875" style="6" customWidth="1"/>
    <col min="527" max="714" width="9.296875" style="6"/>
    <col min="715" max="715" width="32" style="6" customWidth="1"/>
    <col min="716" max="716" width="11.5" style="6" bestFit="1" customWidth="1"/>
    <col min="717" max="718" width="10.5" style="6" bestFit="1" customWidth="1"/>
    <col min="719" max="719" width="12.69921875" style="6" bestFit="1" customWidth="1"/>
    <col min="720" max="720" width="0" style="6" hidden="1" customWidth="1"/>
    <col min="721" max="721" width="11.5" style="6" bestFit="1" customWidth="1"/>
    <col min="722" max="723" width="10.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0.5" style="6" bestFit="1" customWidth="1"/>
    <col min="732" max="733" width="9.5" style="6" bestFit="1" customWidth="1"/>
    <col min="734" max="734" width="12.5" style="6" bestFit="1" customWidth="1"/>
    <col min="735" max="735" width="0" style="6" hidden="1" customWidth="1"/>
    <col min="736" max="736" width="11.5" style="6" bestFit="1" customWidth="1"/>
    <col min="737" max="738" width="10.5" style="6" bestFit="1" customWidth="1"/>
    <col min="739" max="739" width="12.5" style="6" bestFit="1" customWidth="1"/>
    <col min="740" max="740" width="0" style="6" hidden="1" customWidth="1"/>
    <col min="741" max="741" width="10.5" style="6" bestFit="1" customWidth="1"/>
    <col min="742" max="742" width="9.5" style="6" bestFit="1" customWidth="1"/>
    <col min="743" max="743" width="9.69921875" style="6" bestFit="1" customWidth="1"/>
    <col min="744" max="744" width="12.69921875" style="6" bestFit="1" customWidth="1"/>
    <col min="745" max="745" width="0" style="6" hidden="1" customWidth="1"/>
    <col min="746" max="746" width="11.5" style="6" bestFit="1" customWidth="1"/>
    <col min="747" max="748" width="10.5" style="6" bestFit="1" customWidth="1"/>
    <col min="749" max="749" width="12.5" style="6" bestFit="1" customWidth="1"/>
    <col min="750" max="750" width="35.69921875" style="6" bestFit="1" customWidth="1"/>
    <col min="751" max="751" width="11.5" style="6" bestFit="1" customWidth="1"/>
    <col min="752" max="753" width="10.5" style="6" bestFit="1" customWidth="1"/>
    <col min="754" max="754" width="12.69921875" style="6" bestFit="1" customWidth="1"/>
    <col min="755" max="755" width="12.5" style="6" bestFit="1" customWidth="1"/>
    <col min="756" max="756" width="11.5" style="6" bestFit="1" customWidth="1"/>
    <col min="757" max="757" width="10.5" style="6" bestFit="1" customWidth="1"/>
    <col min="758" max="758" width="12.69921875" style="6" bestFit="1" customWidth="1"/>
    <col min="759" max="759" width="12.5" style="6" bestFit="1" customWidth="1"/>
    <col min="760" max="761" width="9.5" style="6" bestFit="1" customWidth="1"/>
    <col min="762" max="762" width="12.69921875" style="6" bestFit="1" customWidth="1"/>
    <col min="763" max="763" width="10.5" style="6" bestFit="1" customWidth="1"/>
    <col min="764" max="765" width="9.5" style="6" bestFit="1" customWidth="1"/>
    <col min="766" max="766" width="12.69921875" style="6" bestFit="1" customWidth="1"/>
    <col min="767" max="767" width="11.5" style="6" bestFit="1" customWidth="1"/>
    <col min="768" max="769" width="10.5" style="6" bestFit="1" customWidth="1"/>
    <col min="770" max="770" width="12.69921875" style="6" bestFit="1" customWidth="1"/>
    <col min="771" max="771" width="10.5" style="6" bestFit="1" customWidth="1"/>
    <col min="772" max="772" width="9.5" style="6" bestFit="1" customWidth="1"/>
    <col min="773" max="773" width="9.69921875" style="6" bestFit="1" customWidth="1"/>
    <col min="774" max="774" width="12.69921875" style="6" bestFit="1" customWidth="1"/>
    <col min="775" max="775" width="11.5" style="6" bestFit="1" customWidth="1"/>
    <col min="776" max="777" width="10.5" style="6" bestFit="1" customWidth="1"/>
    <col min="778" max="778" width="12.5" style="6" bestFit="1" customWidth="1"/>
    <col min="779" max="779" width="12.69921875" style="6" customWidth="1"/>
    <col min="780" max="781" width="9.296875" style="6"/>
    <col min="782" max="782" width="9.296875" style="6" customWidth="1"/>
    <col min="783" max="970" width="9.296875" style="6"/>
    <col min="971" max="971" width="32" style="6" customWidth="1"/>
    <col min="972" max="972" width="11.5" style="6" bestFit="1" customWidth="1"/>
    <col min="973" max="974" width="10.5" style="6" bestFit="1" customWidth="1"/>
    <col min="975" max="975" width="12.69921875" style="6" bestFit="1" customWidth="1"/>
    <col min="976" max="976" width="0" style="6" hidden="1" customWidth="1"/>
    <col min="977" max="977" width="11.5" style="6" bestFit="1" customWidth="1"/>
    <col min="978" max="979" width="10.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0.5" style="6" bestFit="1" customWidth="1"/>
    <col min="988" max="989" width="9.5" style="6" bestFit="1" customWidth="1"/>
    <col min="990" max="990" width="12.5" style="6" bestFit="1" customWidth="1"/>
    <col min="991" max="991" width="0" style="6" hidden="1" customWidth="1"/>
    <col min="992" max="992" width="11.5" style="6" bestFit="1" customWidth="1"/>
    <col min="993" max="994" width="10.5" style="6" bestFit="1" customWidth="1"/>
    <col min="995" max="995" width="12.5" style="6" bestFit="1" customWidth="1"/>
    <col min="996" max="996" width="0" style="6" hidden="1" customWidth="1"/>
    <col min="997" max="997" width="10.5" style="6" bestFit="1" customWidth="1"/>
    <col min="998" max="998" width="9.5" style="6" bestFit="1" customWidth="1"/>
    <col min="999" max="999" width="9.69921875" style="6" bestFit="1" customWidth="1"/>
    <col min="1000" max="1000" width="12.69921875" style="6" bestFit="1" customWidth="1"/>
    <col min="1001" max="1001" width="0" style="6" hidden="1" customWidth="1"/>
    <col min="1002" max="1002" width="11.5" style="6" bestFit="1" customWidth="1"/>
    <col min="1003" max="1004" width="10.5" style="6" bestFit="1" customWidth="1"/>
    <col min="1005" max="1005" width="12.5" style="6" bestFit="1" customWidth="1"/>
    <col min="1006" max="1006" width="35.69921875" style="6" bestFit="1" customWidth="1"/>
    <col min="1007" max="1007" width="11.5" style="6" bestFit="1" customWidth="1"/>
    <col min="1008" max="1009" width="10.5" style="6" bestFit="1" customWidth="1"/>
    <col min="1010" max="1010" width="12.69921875" style="6" bestFit="1" customWidth="1"/>
    <col min="1011" max="1011" width="12.5" style="6" bestFit="1" customWidth="1"/>
    <col min="1012" max="1012" width="11.5" style="6" bestFit="1" customWidth="1"/>
    <col min="1013" max="1013" width="10.5" style="6" bestFit="1" customWidth="1"/>
    <col min="1014" max="1014" width="12.69921875" style="6" bestFit="1" customWidth="1"/>
    <col min="1015" max="1015" width="12.5" style="6" bestFit="1" customWidth="1"/>
    <col min="1016" max="1017" width="9.5" style="6" bestFit="1" customWidth="1"/>
    <col min="1018" max="1018" width="12.69921875" style="6" bestFit="1" customWidth="1"/>
    <col min="1019" max="1019" width="10.5" style="6" bestFit="1" customWidth="1"/>
    <col min="1020" max="1021" width="9.5" style="6" bestFit="1" customWidth="1"/>
    <col min="1022" max="1022" width="12.69921875" style="6" bestFit="1" customWidth="1"/>
    <col min="1023" max="1023" width="11.5" style="6" bestFit="1" customWidth="1"/>
    <col min="1024" max="1025" width="10.5" style="6" bestFit="1" customWidth="1"/>
    <col min="1026" max="1026" width="12.69921875" style="6" bestFit="1" customWidth="1"/>
    <col min="1027" max="1027" width="10.5" style="6" bestFit="1" customWidth="1"/>
    <col min="1028" max="1028" width="9.5" style="6" bestFit="1" customWidth="1"/>
    <col min="1029" max="1029" width="9.69921875" style="6" bestFit="1" customWidth="1"/>
    <col min="1030" max="1030" width="12.69921875" style="6" bestFit="1" customWidth="1"/>
    <col min="1031" max="1031" width="11.5" style="6" bestFit="1" customWidth="1"/>
    <col min="1032" max="1033" width="10.5" style="6" bestFit="1" customWidth="1"/>
    <col min="1034" max="1034" width="12.5" style="6" bestFit="1" customWidth="1"/>
    <col min="1035" max="1035" width="12.69921875" style="6" customWidth="1"/>
    <col min="1036" max="1037" width="9.296875" style="6"/>
    <col min="1038" max="1038" width="9.296875" style="6" customWidth="1"/>
    <col min="1039" max="1226" width="9.296875" style="6"/>
    <col min="1227" max="1227" width="32" style="6" customWidth="1"/>
    <col min="1228" max="1228" width="11.5" style="6" bestFit="1" customWidth="1"/>
    <col min="1229" max="1230" width="10.5" style="6" bestFit="1" customWidth="1"/>
    <col min="1231" max="1231" width="12.69921875" style="6" bestFit="1" customWidth="1"/>
    <col min="1232" max="1232" width="0" style="6" hidden="1" customWidth="1"/>
    <col min="1233" max="1233" width="11.5" style="6" bestFit="1" customWidth="1"/>
    <col min="1234" max="1235" width="10.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0.5" style="6" bestFit="1" customWidth="1"/>
    <col min="1244" max="1245" width="9.5" style="6" bestFit="1" customWidth="1"/>
    <col min="1246" max="1246" width="12.5" style="6" bestFit="1" customWidth="1"/>
    <col min="1247" max="1247" width="0" style="6" hidden="1" customWidth="1"/>
    <col min="1248" max="1248" width="11.5" style="6" bestFit="1" customWidth="1"/>
    <col min="1249" max="1250" width="10.5" style="6" bestFit="1" customWidth="1"/>
    <col min="1251" max="1251" width="12.5" style="6" bestFit="1" customWidth="1"/>
    <col min="1252" max="1252" width="0" style="6" hidden="1" customWidth="1"/>
    <col min="1253" max="1253" width="10.5" style="6" bestFit="1" customWidth="1"/>
    <col min="1254" max="1254" width="9.5" style="6" bestFit="1" customWidth="1"/>
    <col min="1255" max="1255" width="9.69921875" style="6" bestFit="1" customWidth="1"/>
    <col min="1256" max="1256" width="12.69921875" style="6" bestFit="1" customWidth="1"/>
    <col min="1257" max="1257" width="0" style="6" hidden="1" customWidth="1"/>
    <col min="1258" max="1258" width="11.5" style="6" bestFit="1" customWidth="1"/>
    <col min="1259" max="1260" width="10.5" style="6" bestFit="1" customWidth="1"/>
    <col min="1261" max="1261" width="12.5" style="6" bestFit="1" customWidth="1"/>
    <col min="1262" max="1262" width="35.69921875" style="6" bestFit="1" customWidth="1"/>
    <col min="1263" max="1263" width="11.5" style="6" bestFit="1" customWidth="1"/>
    <col min="1264" max="1265" width="10.5" style="6" bestFit="1" customWidth="1"/>
    <col min="1266" max="1266" width="12.69921875" style="6" bestFit="1" customWidth="1"/>
    <col min="1267" max="1267" width="12.5" style="6" bestFit="1" customWidth="1"/>
    <col min="1268" max="1268" width="11.5" style="6" bestFit="1" customWidth="1"/>
    <col min="1269" max="1269" width="10.5" style="6" bestFit="1" customWidth="1"/>
    <col min="1270" max="1270" width="12.69921875" style="6" bestFit="1" customWidth="1"/>
    <col min="1271" max="1271" width="12.5" style="6" bestFit="1" customWidth="1"/>
    <col min="1272" max="1273" width="9.5" style="6" bestFit="1" customWidth="1"/>
    <col min="1274" max="1274" width="12.69921875" style="6" bestFit="1" customWidth="1"/>
    <col min="1275" max="1275" width="10.5" style="6" bestFit="1" customWidth="1"/>
    <col min="1276" max="1277" width="9.5" style="6" bestFit="1" customWidth="1"/>
    <col min="1278" max="1278" width="12.69921875" style="6" bestFit="1" customWidth="1"/>
    <col min="1279" max="1279" width="11.5" style="6" bestFit="1" customWidth="1"/>
    <col min="1280" max="1281" width="10.5" style="6" bestFit="1" customWidth="1"/>
    <col min="1282" max="1282" width="12.69921875" style="6" bestFit="1" customWidth="1"/>
    <col min="1283" max="1283" width="10.5" style="6" bestFit="1" customWidth="1"/>
    <col min="1284" max="1284" width="9.5" style="6" bestFit="1" customWidth="1"/>
    <col min="1285" max="1285" width="9.69921875" style="6" bestFit="1" customWidth="1"/>
    <col min="1286" max="1286" width="12.69921875" style="6" bestFit="1" customWidth="1"/>
    <col min="1287" max="1287" width="11.5" style="6" bestFit="1" customWidth="1"/>
    <col min="1288" max="1289" width="10.5" style="6" bestFit="1" customWidth="1"/>
    <col min="1290" max="1290" width="12.5" style="6" bestFit="1" customWidth="1"/>
    <col min="1291" max="1291" width="12.69921875" style="6" customWidth="1"/>
    <col min="1292" max="1293" width="9.296875" style="6"/>
    <col min="1294" max="1294" width="9.296875" style="6" customWidth="1"/>
    <col min="1295" max="1482" width="9.296875" style="6"/>
    <col min="1483" max="1483" width="32" style="6" customWidth="1"/>
    <col min="1484" max="1484" width="11.5" style="6" bestFit="1" customWidth="1"/>
    <col min="1485" max="1486" width="10.5" style="6" bestFit="1" customWidth="1"/>
    <col min="1487" max="1487" width="12.69921875" style="6" bestFit="1" customWidth="1"/>
    <col min="1488" max="1488" width="0" style="6" hidden="1" customWidth="1"/>
    <col min="1489" max="1489" width="11.5" style="6" bestFit="1" customWidth="1"/>
    <col min="1490" max="1491" width="10.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0.5" style="6" bestFit="1" customWidth="1"/>
    <col min="1500" max="1501" width="9.5" style="6" bestFit="1" customWidth="1"/>
    <col min="1502" max="1502" width="12.5" style="6" bestFit="1" customWidth="1"/>
    <col min="1503" max="1503" width="0" style="6" hidden="1" customWidth="1"/>
    <col min="1504" max="1504" width="11.5" style="6" bestFit="1" customWidth="1"/>
    <col min="1505" max="1506" width="10.5" style="6" bestFit="1" customWidth="1"/>
    <col min="1507" max="1507" width="12.5" style="6" bestFit="1" customWidth="1"/>
    <col min="1508" max="1508" width="0" style="6" hidden="1" customWidth="1"/>
    <col min="1509" max="1509" width="10.5" style="6" bestFit="1" customWidth="1"/>
    <col min="1510" max="1510" width="9.5" style="6" bestFit="1" customWidth="1"/>
    <col min="1511" max="1511" width="9.69921875" style="6" bestFit="1" customWidth="1"/>
    <col min="1512" max="1512" width="12.69921875" style="6" bestFit="1" customWidth="1"/>
    <col min="1513" max="1513" width="0" style="6" hidden="1" customWidth="1"/>
    <col min="1514" max="1514" width="11.5" style="6" bestFit="1" customWidth="1"/>
    <col min="1515" max="1516" width="10.5" style="6" bestFit="1" customWidth="1"/>
    <col min="1517" max="1517" width="12.5" style="6" bestFit="1" customWidth="1"/>
    <col min="1518" max="1518" width="35.69921875" style="6" bestFit="1" customWidth="1"/>
    <col min="1519" max="1519" width="11.5" style="6" bestFit="1" customWidth="1"/>
    <col min="1520" max="1521" width="10.5" style="6" bestFit="1" customWidth="1"/>
    <col min="1522" max="1522" width="12.69921875" style="6" bestFit="1" customWidth="1"/>
    <col min="1523" max="1523" width="12.5" style="6" bestFit="1" customWidth="1"/>
    <col min="1524" max="1524" width="11.5" style="6" bestFit="1" customWidth="1"/>
    <col min="1525" max="1525" width="10.5" style="6" bestFit="1" customWidth="1"/>
    <col min="1526" max="1526" width="12.69921875" style="6" bestFit="1" customWidth="1"/>
    <col min="1527" max="1527" width="12.5" style="6" bestFit="1" customWidth="1"/>
    <col min="1528" max="1529" width="9.5" style="6" bestFit="1" customWidth="1"/>
    <col min="1530" max="1530" width="12.69921875" style="6" bestFit="1" customWidth="1"/>
    <col min="1531" max="1531" width="10.5" style="6" bestFit="1" customWidth="1"/>
    <col min="1532" max="1533" width="9.5" style="6" bestFit="1" customWidth="1"/>
    <col min="1534" max="1534" width="12.69921875" style="6" bestFit="1" customWidth="1"/>
    <col min="1535" max="1535" width="11.5" style="6" bestFit="1" customWidth="1"/>
    <col min="1536" max="1537" width="10.5" style="6" bestFit="1" customWidth="1"/>
    <col min="1538" max="1538" width="12.69921875" style="6" bestFit="1" customWidth="1"/>
    <col min="1539" max="1539" width="10.5" style="6" bestFit="1" customWidth="1"/>
    <col min="1540" max="1540" width="9.5" style="6" bestFit="1" customWidth="1"/>
    <col min="1541" max="1541" width="9.69921875" style="6" bestFit="1" customWidth="1"/>
    <col min="1542" max="1542" width="12.69921875" style="6" bestFit="1" customWidth="1"/>
    <col min="1543" max="1543" width="11.5" style="6" bestFit="1" customWidth="1"/>
    <col min="1544" max="1545" width="10.5" style="6" bestFit="1" customWidth="1"/>
    <col min="1546" max="1546" width="12.5" style="6" bestFit="1" customWidth="1"/>
    <col min="1547" max="1547" width="12.69921875" style="6" customWidth="1"/>
    <col min="1548" max="1549" width="9.296875" style="6"/>
    <col min="1550" max="1550" width="9.296875" style="6" customWidth="1"/>
    <col min="1551" max="1738" width="9.296875" style="6"/>
    <col min="1739" max="1739" width="32" style="6" customWidth="1"/>
    <col min="1740" max="1740" width="11.5" style="6" bestFit="1" customWidth="1"/>
    <col min="1741" max="1742" width="10.5" style="6" bestFit="1" customWidth="1"/>
    <col min="1743" max="1743" width="12.69921875" style="6" bestFit="1" customWidth="1"/>
    <col min="1744" max="1744" width="0" style="6" hidden="1" customWidth="1"/>
    <col min="1745" max="1745" width="11.5" style="6" bestFit="1" customWidth="1"/>
    <col min="1746" max="1747" width="10.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0.5" style="6" bestFit="1" customWidth="1"/>
    <col min="1756" max="1757" width="9.5" style="6" bestFit="1" customWidth="1"/>
    <col min="1758" max="1758" width="12.5" style="6" bestFit="1" customWidth="1"/>
    <col min="1759" max="1759" width="0" style="6" hidden="1" customWidth="1"/>
    <col min="1760" max="1760" width="11.5" style="6" bestFit="1" customWidth="1"/>
    <col min="1761" max="1762" width="10.5" style="6" bestFit="1" customWidth="1"/>
    <col min="1763" max="1763" width="12.5" style="6" bestFit="1" customWidth="1"/>
    <col min="1764" max="1764" width="0" style="6" hidden="1" customWidth="1"/>
    <col min="1765" max="1765" width="10.5" style="6" bestFit="1" customWidth="1"/>
    <col min="1766" max="1766" width="9.5" style="6" bestFit="1" customWidth="1"/>
    <col min="1767" max="1767" width="9.69921875" style="6" bestFit="1" customWidth="1"/>
    <col min="1768" max="1768" width="12.69921875" style="6" bestFit="1" customWidth="1"/>
    <col min="1769" max="1769" width="0" style="6" hidden="1" customWidth="1"/>
    <col min="1770" max="1770" width="11.5" style="6" bestFit="1" customWidth="1"/>
    <col min="1771" max="1772" width="10.5" style="6" bestFit="1" customWidth="1"/>
    <col min="1773" max="1773" width="12.5" style="6" bestFit="1" customWidth="1"/>
    <col min="1774" max="1774" width="35.69921875" style="6" bestFit="1" customWidth="1"/>
    <col min="1775" max="1775" width="11.5" style="6" bestFit="1" customWidth="1"/>
    <col min="1776" max="1777" width="10.5" style="6" bestFit="1" customWidth="1"/>
    <col min="1778" max="1778" width="12.69921875" style="6" bestFit="1" customWidth="1"/>
    <col min="1779" max="1779" width="12.5" style="6" bestFit="1" customWidth="1"/>
    <col min="1780" max="1780" width="11.5" style="6" bestFit="1" customWidth="1"/>
    <col min="1781" max="1781" width="10.5" style="6" bestFit="1" customWidth="1"/>
    <col min="1782" max="1782" width="12.69921875" style="6" bestFit="1" customWidth="1"/>
    <col min="1783" max="1783" width="12.5" style="6" bestFit="1" customWidth="1"/>
    <col min="1784" max="1785" width="9.5" style="6" bestFit="1" customWidth="1"/>
    <col min="1786" max="1786" width="12.69921875" style="6" bestFit="1" customWidth="1"/>
    <col min="1787" max="1787" width="10.5" style="6" bestFit="1" customWidth="1"/>
    <col min="1788" max="1789" width="9.5" style="6" bestFit="1" customWidth="1"/>
    <col min="1790" max="1790" width="12.69921875" style="6" bestFit="1" customWidth="1"/>
    <col min="1791" max="1791" width="11.5" style="6" bestFit="1" customWidth="1"/>
    <col min="1792" max="1793" width="10.5" style="6" bestFit="1" customWidth="1"/>
    <col min="1794" max="1794" width="12.69921875" style="6" bestFit="1" customWidth="1"/>
    <col min="1795" max="1795" width="10.5" style="6" bestFit="1" customWidth="1"/>
    <col min="1796" max="1796" width="9.5" style="6" bestFit="1" customWidth="1"/>
    <col min="1797" max="1797" width="9.69921875" style="6" bestFit="1" customWidth="1"/>
    <col min="1798" max="1798" width="12.69921875" style="6" bestFit="1" customWidth="1"/>
    <col min="1799" max="1799" width="11.5" style="6" bestFit="1" customWidth="1"/>
    <col min="1800" max="1801" width="10.5" style="6" bestFit="1" customWidth="1"/>
    <col min="1802" max="1802" width="12.5" style="6" bestFit="1" customWidth="1"/>
    <col min="1803" max="1803" width="12.69921875" style="6" customWidth="1"/>
    <col min="1804" max="1805" width="9.296875" style="6"/>
    <col min="1806" max="1806" width="9.296875" style="6" customWidth="1"/>
    <col min="1807" max="1994" width="9.296875" style="6"/>
    <col min="1995" max="1995" width="32" style="6" customWidth="1"/>
    <col min="1996" max="1996" width="11.5" style="6" bestFit="1" customWidth="1"/>
    <col min="1997" max="1998" width="10.5" style="6" bestFit="1" customWidth="1"/>
    <col min="1999" max="1999" width="12.69921875" style="6" bestFit="1" customWidth="1"/>
    <col min="2000" max="2000" width="0" style="6" hidden="1" customWidth="1"/>
    <col min="2001" max="2001" width="11.5" style="6" bestFit="1" customWidth="1"/>
    <col min="2002" max="2003" width="10.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0.5" style="6" bestFit="1" customWidth="1"/>
    <col min="2012" max="2013" width="9.5" style="6" bestFit="1" customWidth="1"/>
    <col min="2014" max="2014" width="12.5" style="6" bestFit="1" customWidth="1"/>
    <col min="2015" max="2015" width="0" style="6" hidden="1" customWidth="1"/>
    <col min="2016" max="2016" width="11.5" style="6" bestFit="1" customWidth="1"/>
    <col min="2017" max="2018" width="10.5" style="6" bestFit="1" customWidth="1"/>
    <col min="2019" max="2019" width="12.5" style="6" bestFit="1" customWidth="1"/>
    <col min="2020" max="2020" width="0" style="6" hidden="1" customWidth="1"/>
    <col min="2021" max="2021" width="10.5" style="6" bestFit="1" customWidth="1"/>
    <col min="2022" max="2022" width="9.5" style="6" bestFit="1" customWidth="1"/>
    <col min="2023" max="2023" width="9.69921875" style="6" bestFit="1" customWidth="1"/>
    <col min="2024" max="2024" width="12.69921875" style="6" bestFit="1" customWidth="1"/>
    <col min="2025" max="2025" width="0" style="6" hidden="1" customWidth="1"/>
    <col min="2026" max="2026" width="11.5" style="6" bestFit="1" customWidth="1"/>
    <col min="2027" max="2028" width="10.5" style="6" bestFit="1" customWidth="1"/>
    <col min="2029" max="2029" width="12.5" style="6" bestFit="1" customWidth="1"/>
    <col min="2030" max="2030" width="35.69921875" style="6" bestFit="1" customWidth="1"/>
    <col min="2031" max="2031" width="11.5" style="6" bestFit="1" customWidth="1"/>
    <col min="2032" max="2033" width="10.5" style="6" bestFit="1" customWidth="1"/>
    <col min="2034" max="2034" width="12.69921875" style="6" bestFit="1" customWidth="1"/>
    <col min="2035" max="2035" width="12.5" style="6" bestFit="1" customWidth="1"/>
    <col min="2036" max="2036" width="11.5" style="6" bestFit="1" customWidth="1"/>
    <col min="2037" max="2037" width="10.5" style="6" bestFit="1" customWidth="1"/>
    <col min="2038" max="2038" width="12.69921875" style="6" bestFit="1" customWidth="1"/>
    <col min="2039" max="2039" width="12.5" style="6" bestFit="1" customWidth="1"/>
    <col min="2040" max="2041" width="9.5" style="6" bestFit="1" customWidth="1"/>
    <col min="2042" max="2042" width="12.69921875" style="6" bestFit="1" customWidth="1"/>
    <col min="2043" max="2043" width="10.5" style="6" bestFit="1" customWidth="1"/>
    <col min="2044" max="2045" width="9.5" style="6" bestFit="1" customWidth="1"/>
    <col min="2046" max="2046" width="12.69921875" style="6" bestFit="1" customWidth="1"/>
    <col min="2047" max="2047" width="11.5" style="6" bestFit="1" customWidth="1"/>
    <col min="2048" max="2049" width="10.5" style="6" bestFit="1" customWidth="1"/>
    <col min="2050" max="2050" width="12.69921875" style="6" bestFit="1" customWidth="1"/>
    <col min="2051" max="2051" width="10.5" style="6" bestFit="1" customWidth="1"/>
    <col min="2052" max="2052" width="9.5" style="6" bestFit="1" customWidth="1"/>
    <col min="2053" max="2053" width="9.69921875" style="6" bestFit="1" customWidth="1"/>
    <col min="2054" max="2054" width="12.69921875" style="6" bestFit="1" customWidth="1"/>
    <col min="2055" max="2055" width="11.5" style="6" bestFit="1" customWidth="1"/>
    <col min="2056" max="2057" width="10.5" style="6" bestFit="1" customWidth="1"/>
    <col min="2058" max="2058" width="12.5" style="6" bestFit="1" customWidth="1"/>
    <col min="2059" max="2059" width="12.69921875" style="6" customWidth="1"/>
    <col min="2060" max="2061" width="9.296875" style="6"/>
    <col min="2062" max="2062" width="9.296875" style="6" customWidth="1"/>
    <col min="2063" max="2250" width="9.296875" style="6"/>
    <col min="2251" max="2251" width="32" style="6" customWidth="1"/>
    <col min="2252" max="2252" width="11.5" style="6" bestFit="1" customWidth="1"/>
    <col min="2253" max="2254" width="10.5" style="6" bestFit="1" customWidth="1"/>
    <col min="2255" max="2255" width="12.69921875" style="6" bestFit="1" customWidth="1"/>
    <col min="2256" max="2256" width="0" style="6" hidden="1" customWidth="1"/>
    <col min="2257" max="2257" width="11.5" style="6" bestFit="1" customWidth="1"/>
    <col min="2258" max="2259" width="10.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0.5" style="6" bestFit="1" customWidth="1"/>
    <col min="2268" max="2269" width="9.5" style="6" bestFit="1" customWidth="1"/>
    <col min="2270" max="2270" width="12.5" style="6" bestFit="1" customWidth="1"/>
    <col min="2271" max="2271" width="0" style="6" hidden="1" customWidth="1"/>
    <col min="2272" max="2272" width="11.5" style="6" bestFit="1" customWidth="1"/>
    <col min="2273" max="2274" width="10.5" style="6" bestFit="1" customWidth="1"/>
    <col min="2275" max="2275" width="12.5" style="6" bestFit="1" customWidth="1"/>
    <col min="2276" max="2276" width="0" style="6" hidden="1" customWidth="1"/>
    <col min="2277" max="2277" width="10.5" style="6" bestFit="1" customWidth="1"/>
    <col min="2278" max="2278" width="9.5" style="6" bestFit="1" customWidth="1"/>
    <col min="2279" max="2279" width="9.69921875" style="6" bestFit="1" customWidth="1"/>
    <col min="2280" max="2280" width="12.69921875" style="6" bestFit="1" customWidth="1"/>
    <col min="2281" max="2281" width="0" style="6" hidden="1" customWidth="1"/>
    <col min="2282" max="2282" width="11.5" style="6" bestFit="1" customWidth="1"/>
    <col min="2283" max="2284" width="10.5" style="6" bestFit="1" customWidth="1"/>
    <col min="2285" max="2285" width="12.5" style="6" bestFit="1" customWidth="1"/>
    <col min="2286" max="2286" width="35.69921875" style="6" bestFit="1" customWidth="1"/>
    <col min="2287" max="2287" width="11.5" style="6" bestFit="1" customWidth="1"/>
    <col min="2288" max="2289" width="10.5" style="6" bestFit="1" customWidth="1"/>
    <col min="2290" max="2290" width="12.69921875" style="6" bestFit="1" customWidth="1"/>
    <col min="2291" max="2291" width="12.5" style="6" bestFit="1" customWidth="1"/>
    <col min="2292" max="2292" width="11.5" style="6" bestFit="1" customWidth="1"/>
    <col min="2293" max="2293" width="10.5" style="6" bestFit="1" customWidth="1"/>
    <col min="2294" max="2294" width="12.69921875" style="6" bestFit="1" customWidth="1"/>
    <col min="2295" max="2295" width="12.5" style="6" bestFit="1" customWidth="1"/>
    <col min="2296" max="2297" width="9.5" style="6" bestFit="1" customWidth="1"/>
    <col min="2298" max="2298" width="12.69921875" style="6" bestFit="1" customWidth="1"/>
    <col min="2299" max="2299" width="10.5" style="6" bestFit="1" customWidth="1"/>
    <col min="2300" max="2301" width="9.5" style="6" bestFit="1" customWidth="1"/>
    <col min="2302" max="2302" width="12.69921875" style="6" bestFit="1" customWidth="1"/>
    <col min="2303" max="2303" width="11.5" style="6" bestFit="1" customWidth="1"/>
    <col min="2304" max="2305" width="10.5" style="6" bestFit="1" customWidth="1"/>
    <col min="2306" max="2306" width="12.69921875" style="6" bestFit="1" customWidth="1"/>
    <col min="2307" max="2307" width="10.5" style="6" bestFit="1" customWidth="1"/>
    <col min="2308" max="2308" width="9.5" style="6" bestFit="1" customWidth="1"/>
    <col min="2309" max="2309" width="9.69921875" style="6" bestFit="1" customWidth="1"/>
    <col min="2310" max="2310" width="12.69921875" style="6" bestFit="1" customWidth="1"/>
    <col min="2311" max="2311" width="11.5" style="6" bestFit="1" customWidth="1"/>
    <col min="2312" max="2313" width="10.5" style="6" bestFit="1" customWidth="1"/>
    <col min="2314" max="2314" width="12.5" style="6" bestFit="1" customWidth="1"/>
    <col min="2315" max="2315" width="12.69921875" style="6" customWidth="1"/>
    <col min="2316" max="2317" width="9.296875" style="6"/>
    <col min="2318" max="2318" width="9.296875" style="6" customWidth="1"/>
    <col min="2319" max="2506" width="9.296875" style="6"/>
    <col min="2507" max="2507" width="32" style="6" customWidth="1"/>
    <col min="2508" max="2508" width="11.5" style="6" bestFit="1" customWidth="1"/>
    <col min="2509" max="2510" width="10.5" style="6" bestFit="1" customWidth="1"/>
    <col min="2511" max="2511" width="12.69921875" style="6" bestFit="1" customWidth="1"/>
    <col min="2512" max="2512" width="0" style="6" hidden="1" customWidth="1"/>
    <col min="2513" max="2513" width="11.5" style="6" bestFit="1" customWidth="1"/>
    <col min="2514" max="2515" width="10.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0.5" style="6" bestFit="1" customWidth="1"/>
    <col min="2524" max="2525" width="9.5" style="6" bestFit="1" customWidth="1"/>
    <col min="2526" max="2526" width="12.5" style="6" bestFit="1" customWidth="1"/>
    <col min="2527" max="2527" width="0" style="6" hidden="1" customWidth="1"/>
    <col min="2528" max="2528" width="11.5" style="6" bestFit="1" customWidth="1"/>
    <col min="2529" max="2530" width="10.5" style="6" bestFit="1" customWidth="1"/>
    <col min="2531" max="2531" width="12.5" style="6" bestFit="1" customWidth="1"/>
    <col min="2532" max="2532" width="0" style="6" hidden="1" customWidth="1"/>
    <col min="2533" max="2533" width="10.5" style="6" bestFit="1" customWidth="1"/>
    <col min="2534" max="2534" width="9.5" style="6" bestFit="1" customWidth="1"/>
    <col min="2535" max="2535" width="9.69921875" style="6" bestFit="1" customWidth="1"/>
    <col min="2536" max="2536" width="12.69921875" style="6" bestFit="1" customWidth="1"/>
    <col min="2537" max="2537" width="0" style="6" hidden="1" customWidth="1"/>
    <col min="2538" max="2538" width="11.5" style="6" bestFit="1" customWidth="1"/>
    <col min="2539" max="2540" width="10.5" style="6" bestFit="1" customWidth="1"/>
    <col min="2541" max="2541" width="12.5" style="6" bestFit="1" customWidth="1"/>
    <col min="2542" max="2542" width="35.69921875" style="6" bestFit="1" customWidth="1"/>
    <col min="2543" max="2543" width="11.5" style="6" bestFit="1" customWidth="1"/>
    <col min="2544" max="2545" width="10.5" style="6" bestFit="1" customWidth="1"/>
    <col min="2546" max="2546" width="12.69921875" style="6" bestFit="1" customWidth="1"/>
    <col min="2547" max="2547" width="12.5" style="6" bestFit="1" customWidth="1"/>
    <col min="2548" max="2548" width="11.5" style="6" bestFit="1" customWidth="1"/>
    <col min="2549" max="2549" width="10.5" style="6" bestFit="1" customWidth="1"/>
    <col min="2550" max="2550" width="12.69921875" style="6" bestFit="1" customWidth="1"/>
    <col min="2551" max="2551" width="12.5" style="6" bestFit="1" customWidth="1"/>
    <col min="2552" max="2553" width="9.5" style="6" bestFit="1" customWidth="1"/>
    <col min="2554" max="2554" width="12.69921875" style="6" bestFit="1" customWidth="1"/>
    <col min="2555" max="2555" width="10.5" style="6" bestFit="1" customWidth="1"/>
    <col min="2556" max="2557" width="9.5" style="6" bestFit="1" customWidth="1"/>
    <col min="2558" max="2558" width="12.69921875" style="6" bestFit="1" customWidth="1"/>
    <col min="2559" max="2559" width="11.5" style="6" bestFit="1" customWidth="1"/>
    <col min="2560" max="2561" width="10.5" style="6" bestFit="1" customWidth="1"/>
    <col min="2562" max="2562" width="12.69921875" style="6" bestFit="1" customWidth="1"/>
    <col min="2563" max="2563" width="10.5" style="6" bestFit="1" customWidth="1"/>
    <col min="2564" max="2564" width="9.5" style="6" bestFit="1" customWidth="1"/>
    <col min="2565" max="2565" width="9.69921875" style="6" bestFit="1" customWidth="1"/>
    <col min="2566" max="2566" width="12.69921875" style="6" bestFit="1" customWidth="1"/>
    <col min="2567" max="2567" width="11.5" style="6" bestFit="1" customWidth="1"/>
    <col min="2568" max="2569" width="10.5" style="6" bestFit="1" customWidth="1"/>
    <col min="2570" max="2570" width="12.5" style="6" bestFit="1" customWidth="1"/>
    <col min="2571" max="2571" width="12.69921875" style="6" customWidth="1"/>
    <col min="2572" max="2573" width="9.296875" style="6"/>
    <col min="2574" max="2574" width="9.296875" style="6" customWidth="1"/>
    <col min="2575" max="2762" width="9.296875" style="6"/>
    <col min="2763" max="2763" width="32" style="6" customWidth="1"/>
    <col min="2764" max="2764" width="11.5" style="6" bestFit="1" customWidth="1"/>
    <col min="2765" max="2766" width="10.5" style="6" bestFit="1" customWidth="1"/>
    <col min="2767" max="2767" width="12.69921875" style="6" bestFit="1" customWidth="1"/>
    <col min="2768" max="2768" width="0" style="6" hidden="1" customWidth="1"/>
    <col min="2769" max="2769" width="11.5" style="6" bestFit="1" customWidth="1"/>
    <col min="2770" max="2771" width="10.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0.5" style="6" bestFit="1" customWidth="1"/>
    <col min="2780" max="2781" width="9.5" style="6" bestFit="1" customWidth="1"/>
    <col min="2782" max="2782" width="12.5" style="6" bestFit="1" customWidth="1"/>
    <col min="2783" max="2783" width="0" style="6" hidden="1" customWidth="1"/>
    <col min="2784" max="2784" width="11.5" style="6" bestFit="1" customWidth="1"/>
    <col min="2785" max="2786" width="10.5" style="6" bestFit="1" customWidth="1"/>
    <col min="2787" max="2787" width="12.5" style="6" bestFit="1" customWidth="1"/>
    <col min="2788" max="2788" width="0" style="6" hidden="1" customWidth="1"/>
    <col min="2789" max="2789" width="10.5" style="6" bestFit="1" customWidth="1"/>
    <col min="2790" max="2790" width="9.5" style="6" bestFit="1" customWidth="1"/>
    <col min="2791" max="2791" width="9.69921875" style="6" bestFit="1" customWidth="1"/>
    <col min="2792" max="2792" width="12.69921875" style="6" bestFit="1" customWidth="1"/>
    <col min="2793" max="2793" width="0" style="6" hidden="1" customWidth="1"/>
    <col min="2794" max="2794" width="11.5" style="6" bestFit="1" customWidth="1"/>
    <col min="2795" max="2796" width="10.5" style="6" bestFit="1" customWidth="1"/>
    <col min="2797" max="2797" width="12.5" style="6" bestFit="1" customWidth="1"/>
    <col min="2798" max="2798" width="35.69921875" style="6" bestFit="1" customWidth="1"/>
    <col min="2799" max="2799" width="11.5" style="6" bestFit="1" customWidth="1"/>
    <col min="2800" max="2801" width="10.5" style="6" bestFit="1" customWidth="1"/>
    <col min="2802" max="2802" width="12.69921875" style="6" bestFit="1" customWidth="1"/>
    <col min="2803" max="2803" width="12.5" style="6" bestFit="1" customWidth="1"/>
    <col min="2804" max="2804" width="11.5" style="6" bestFit="1" customWidth="1"/>
    <col min="2805" max="2805" width="10.5" style="6" bestFit="1" customWidth="1"/>
    <col min="2806" max="2806" width="12.69921875" style="6" bestFit="1" customWidth="1"/>
    <col min="2807" max="2807" width="12.5" style="6" bestFit="1" customWidth="1"/>
    <col min="2808" max="2809" width="9.5" style="6" bestFit="1" customWidth="1"/>
    <col min="2810" max="2810" width="12.69921875" style="6" bestFit="1" customWidth="1"/>
    <col min="2811" max="2811" width="10.5" style="6" bestFit="1" customWidth="1"/>
    <col min="2812" max="2813" width="9.5" style="6" bestFit="1" customWidth="1"/>
    <col min="2814" max="2814" width="12.69921875" style="6" bestFit="1" customWidth="1"/>
    <col min="2815" max="2815" width="11.5" style="6" bestFit="1" customWidth="1"/>
    <col min="2816" max="2817" width="10.5" style="6" bestFit="1" customWidth="1"/>
    <col min="2818" max="2818" width="12.69921875" style="6" bestFit="1" customWidth="1"/>
    <col min="2819" max="2819" width="10.5" style="6" bestFit="1" customWidth="1"/>
    <col min="2820" max="2820" width="9.5" style="6" bestFit="1" customWidth="1"/>
    <col min="2821" max="2821" width="9.69921875" style="6" bestFit="1" customWidth="1"/>
    <col min="2822" max="2822" width="12.69921875" style="6" bestFit="1" customWidth="1"/>
    <col min="2823" max="2823" width="11.5" style="6" bestFit="1" customWidth="1"/>
    <col min="2824" max="2825" width="10.5" style="6" bestFit="1" customWidth="1"/>
    <col min="2826" max="2826" width="12.5" style="6" bestFit="1" customWidth="1"/>
    <col min="2827" max="2827" width="12.69921875" style="6" customWidth="1"/>
    <col min="2828" max="2829" width="9.296875" style="6"/>
    <col min="2830" max="2830" width="9.296875" style="6" customWidth="1"/>
    <col min="2831" max="3018" width="9.296875" style="6"/>
    <col min="3019" max="3019" width="32" style="6" customWidth="1"/>
    <col min="3020" max="3020" width="11.5" style="6" bestFit="1" customWidth="1"/>
    <col min="3021" max="3022" width="10.5" style="6" bestFit="1" customWidth="1"/>
    <col min="3023" max="3023" width="12.69921875" style="6" bestFit="1" customWidth="1"/>
    <col min="3024" max="3024" width="0" style="6" hidden="1" customWidth="1"/>
    <col min="3025" max="3025" width="11.5" style="6" bestFit="1" customWidth="1"/>
    <col min="3026" max="3027" width="10.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0.5" style="6" bestFit="1" customWidth="1"/>
    <col min="3036" max="3037" width="9.5" style="6" bestFit="1" customWidth="1"/>
    <col min="3038" max="3038" width="12.5" style="6" bestFit="1" customWidth="1"/>
    <col min="3039" max="3039" width="0" style="6" hidden="1" customWidth="1"/>
    <col min="3040" max="3040" width="11.5" style="6" bestFit="1" customWidth="1"/>
    <col min="3041" max="3042" width="10.5" style="6" bestFit="1" customWidth="1"/>
    <col min="3043" max="3043" width="12.5" style="6" bestFit="1" customWidth="1"/>
    <col min="3044" max="3044" width="0" style="6" hidden="1" customWidth="1"/>
    <col min="3045" max="3045" width="10.5" style="6" bestFit="1" customWidth="1"/>
    <col min="3046" max="3046" width="9.5" style="6" bestFit="1" customWidth="1"/>
    <col min="3047" max="3047" width="9.69921875" style="6" bestFit="1" customWidth="1"/>
    <col min="3048" max="3048" width="12.69921875" style="6" bestFit="1" customWidth="1"/>
    <col min="3049" max="3049" width="0" style="6" hidden="1" customWidth="1"/>
    <col min="3050" max="3050" width="11.5" style="6" bestFit="1" customWidth="1"/>
    <col min="3051" max="3052" width="10.5" style="6" bestFit="1" customWidth="1"/>
    <col min="3053" max="3053" width="12.5" style="6" bestFit="1" customWidth="1"/>
    <col min="3054" max="3054" width="35.69921875" style="6" bestFit="1" customWidth="1"/>
    <col min="3055" max="3055" width="11.5" style="6" bestFit="1" customWidth="1"/>
    <col min="3056" max="3057" width="10.5" style="6" bestFit="1" customWidth="1"/>
    <col min="3058" max="3058" width="12.69921875" style="6" bestFit="1" customWidth="1"/>
    <col min="3059" max="3059" width="12.5" style="6" bestFit="1" customWidth="1"/>
    <col min="3060" max="3060" width="11.5" style="6" bestFit="1" customWidth="1"/>
    <col min="3061" max="3061" width="10.5" style="6" bestFit="1" customWidth="1"/>
    <col min="3062" max="3062" width="12.69921875" style="6" bestFit="1" customWidth="1"/>
    <col min="3063" max="3063" width="12.5" style="6" bestFit="1" customWidth="1"/>
    <col min="3064" max="3065" width="9.5" style="6" bestFit="1" customWidth="1"/>
    <col min="3066" max="3066" width="12.69921875" style="6" bestFit="1" customWidth="1"/>
    <col min="3067" max="3067" width="10.5" style="6" bestFit="1" customWidth="1"/>
    <col min="3068" max="3069" width="9.5" style="6" bestFit="1" customWidth="1"/>
    <col min="3070" max="3070" width="12.69921875" style="6" bestFit="1" customWidth="1"/>
    <col min="3071" max="3071" width="11.5" style="6" bestFit="1" customWidth="1"/>
    <col min="3072" max="3073" width="10.5" style="6" bestFit="1" customWidth="1"/>
    <col min="3074" max="3074" width="12.69921875" style="6" bestFit="1" customWidth="1"/>
    <col min="3075" max="3075" width="10.5" style="6" bestFit="1" customWidth="1"/>
    <col min="3076" max="3076" width="9.5" style="6" bestFit="1" customWidth="1"/>
    <col min="3077" max="3077" width="9.69921875" style="6" bestFit="1" customWidth="1"/>
    <col min="3078" max="3078" width="12.69921875" style="6" bestFit="1" customWidth="1"/>
    <col min="3079" max="3079" width="11.5" style="6" bestFit="1" customWidth="1"/>
    <col min="3080" max="3081" width="10.5" style="6" bestFit="1" customWidth="1"/>
    <col min="3082" max="3082" width="12.5" style="6" bestFit="1" customWidth="1"/>
    <col min="3083" max="3083" width="12.69921875" style="6" customWidth="1"/>
    <col min="3084" max="3085" width="9.296875" style="6"/>
    <col min="3086" max="3086" width="9.296875" style="6" customWidth="1"/>
    <col min="3087" max="3274" width="9.296875" style="6"/>
    <col min="3275" max="3275" width="32" style="6" customWidth="1"/>
    <col min="3276" max="3276" width="11.5" style="6" bestFit="1" customWidth="1"/>
    <col min="3277" max="3278" width="10.5" style="6" bestFit="1" customWidth="1"/>
    <col min="3279" max="3279" width="12.69921875" style="6" bestFit="1" customWidth="1"/>
    <col min="3280" max="3280" width="0" style="6" hidden="1" customWidth="1"/>
    <col min="3281" max="3281" width="11.5" style="6" bestFit="1" customWidth="1"/>
    <col min="3282" max="3283" width="10.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0.5" style="6" bestFit="1" customWidth="1"/>
    <col min="3292" max="3293" width="9.5" style="6" bestFit="1" customWidth="1"/>
    <col min="3294" max="3294" width="12.5" style="6" bestFit="1" customWidth="1"/>
    <col min="3295" max="3295" width="0" style="6" hidden="1" customWidth="1"/>
    <col min="3296" max="3296" width="11.5" style="6" bestFit="1" customWidth="1"/>
    <col min="3297" max="3298" width="10.5" style="6" bestFit="1" customWidth="1"/>
    <col min="3299" max="3299" width="12.5" style="6" bestFit="1" customWidth="1"/>
    <col min="3300" max="3300" width="0" style="6" hidden="1" customWidth="1"/>
    <col min="3301" max="3301" width="10.5" style="6" bestFit="1" customWidth="1"/>
    <col min="3302" max="3302" width="9.5" style="6" bestFit="1" customWidth="1"/>
    <col min="3303" max="3303" width="9.69921875" style="6" bestFit="1" customWidth="1"/>
    <col min="3304" max="3304" width="12.69921875" style="6" bestFit="1" customWidth="1"/>
    <col min="3305" max="3305" width="0" style="6" hidden="1" customWidth="1"/>
    <col min="3306" max="3306" width="11.5" style="6" bestFit="1" customWidth="1"/>
    <col min="3307" max="3308" width="10.5" style="6" bestFit="1" customWidth="1"/>
    <col min="3309" max="3309" width="12.5" style="6" bestFit="1" customWidth="1"/>
    <col min="3310" max="3310" width="35.69921875" style="6" bestFit="1" customWidth="1"/>
    <col min="3311" max="3311" width="11.5" style="6" bestFit="1" customWidth="1"/>
    <col min="3312" max="3313" width="10.5" style="6" bestFit="1" customWidth="1"/>
    <col min="3314" max="3314" width="12.69921875" style="6" bestFit="1" customWidth="1"/>
    <col min="3315" max="3315" width="12.5" style="6" bestFit="1" customWidth="1"/>
    <col min="3316" max="3316" width="11.5" style="6" bestFit="1" customWidth="1"/>
    <col min="3317" max="3317" width="10.5" style="6" bestFit="1" customWidth="1"/>
    <col min="3318" max="3318" width="12.69921875" style="6" bestFit="1" customWidth="1"/>
    <col min="3319" max="3319" width="12.5" style="6" bestFit="1" customWidth="1"/>
    <col min="3320" max="3321" width="9.5" style="6" bestFit="1" customWidth="1"/>
    <col min="3322" max="3322" width="12.69921875" style="6" bestFit="1" customWidth="1"/>
    <col min="3323" max="3323" width="10.5" style="6" bestFit="1" customWidth="1"/>
    <col min="3324" max="3325" width="9.5" style="6" bestFit="1" customWidth="1"/>
    <col min="3326" max="3326" width="12.69921875" style="6" bestFit="1" customWidth="1"/>
    <col min="3327" max="3327" width="11.5" style="6" bestFit="1" customWidth="1"/>
    <col min="3328" max="3329" width="10.5" style="6" bestFit="1" customWidth="1"/>
    <col min="3330" max="3330" width="12.69921875" style="6" bestFit="1" customWidth="1"/>
    <col min="3331" max="3331" width="10.5" style="6" bestFit="1" customWidth="1"/>
    <col min="3332" max="3332" width="9.5" style="6" bestFit="1" customWidth="1"/>
    <col min="3333" max="3333" width="9.69921875" style="6" bestFit="1" customWidth="1"/>
    <col min="3334" max="3334" width="12.69921875" style="6" bestFit="1" customWidth="1"/>
    <col min="3335" max="3335" width="11.5" style="6" bestFit="1" customWidth="1"/>
    <col min="3336" max="3337" width="10.5" style="6" bestFit="1" customWidth="1"/>
    <col min="3338" max="3338" width="12.5" style="6" bestFit="1" customWidth="1"/>
    <col min="3339" max="3339" width="12.69921875" style="6" customWidth="1"/>
    <col min="3340" max="3341" width="9.296875" style="6"/>
    <col min="3342" max="3342" width="9.296875" style="6" customWidth="1"/>
    <col min="3343" max="3530" width="9.296875" style="6"/>
    <col min="3531" max="3531" width="32" style="6" customWidth="1"/>
    <col min="3532" max="3532" width="11.5" style="6" bestFit="1" customWidth="1"/>
    <col min="3533" max="3534" width="10.5" style="6" bestFit="1" customWidth="1"/>
    <col min="3535" max="3535" width="12.69921875" style="6" bestFit="1" customWidth="1"/>
    <col min="3536" max="3536" width="0" style="6" hidden="1" customWidth="1"/>
    <col min="3537" max="3537" width="11.5" style="6" bestFit="1" customWidth="1"/>
    <col min="3538" max="3539" width="10.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0.5" style="6" bestFit="1" customWidth="1"/>
    <col min="3548" max="3549" width="9.5" style="6" bestFit="1" customWidth="1"/>
    <col min="3550" max="3550" width="12.5" style="6" bestFit="1" customWidth="1"/>
    <col min="3551" max="3551" width="0" style="6" hidden="1" customWidth="1"/>
    <col min="3552" max="3552" width="11.5" style="6" bestFit="1" customWidth="1"/>
    <col min="3553" max="3554" width="10.5" style="6" bestFit="1" customWidth="1"/>
    <col min="3555" max="3555" width="12.5" style="6" bestFit="1" customWidth="1"/>
    <col min="3556" max="3556" width="0" style="6" hidden="1" customWidth="1"/>
    <col min="3557" max="3557" width="10.5" style="6" bestFit="1" customWidth="1"/>
    <col min="3558" max="3558" width="9.5" style="6" bestFit="1" customWidth="1"/>
    <col min="3559" max="3559" width="9.69921875" style="6" bestFit="1" customWidth="1"/>
    <col min="3560" max="3560" width="12.69921875" style="6" bestFit="1" customWidth="1"/>
    <col min="3561" max="3561" width="0" style="6" hidden="1" customWidth="1"/>
    <col min="3562" max="3562" width="11.5" style="6" bestFit="1" customWidth="1"/>
    <col min="3563" max="3564" width="10.5" style="6" bestFit="1" customWidth="1"/>
    <col min="3565" max="3565" width="12.5" style="6" bestFit="1" customWidth="1"/>
    <col min="3566" max="3566" width="35.69921875" style="6" bestFit="1" customWidth="1"/>
    <col min="3567" max="3567" width="11.5" style="6" bestFit="1" customWidth="1"/>
    <col min="3568" max="3569" width="10.5" style="6" bestFit="1" customWidth="1"/>
    <col min="3570" max="3570" width="12.69921875" style="6" bestFit="1" customWidth="1"/>
    <col min="3571" max="3571" width="12.5" style="6" bestFit="1" customWidth="1"/>
    <col min="3572" max="3572" width="11.5" style="6" bestFit="1" customWidth="1"/>
    <col min="3573" max="3573" width="10.5" style="6" bestFit="1" customWidth="1"/>
    <col min="3574" max="3574" width="12.69921875" style="6" bestFit="1" customWidth="1"/>
    <col min="3575" max="3575" width="12.5" style="6" bestFit="1" customWidth="1"/>
    <col min="3576" max="3577" width="9.5" style="6" bestFit="1" customWidth="1"/>
    <col min="3578" max="3578" width="12.69921875" style="6" bestFit="1" customWidth="1"/>
    <col min="3579" max="3579" width="10.5" style="6" bestFit="1" customWidth="1"/>
    <col min="3580" max="3581" width="9.5" style="6" bestFit="1" customWidth="1"/>
    <col min="3582" max="3582" width="12.69921875" style="6" bestFit="1" customWidth="1"/>
    <col min="3583" max="3583" width="11.5" style="6" bestFit="1" customWidth="1"/>
    <col min="3584" max="3585" width="10.5" style="6" bestFit="1" customWidth="1"/>
    <col min="3586" max="3586" width="12.69921875" style="6" bestFit="1" customWidth="1"/>
    <col min="3587" max="3587" width="10.5" style="6" bestFit="1" customWidth="1"/>
    <col min="3588" max="3588" width="9.5" style="6" bestFit="1" customWidth="1"/>
    <col min="3589" max="3589" width="9.69921875" style="6" bestFit="1" customWidth="1"/>
    <col min="3590" max="3590" width="12.69921875" style="6" bestFit="1" customWidth="1"/>
    <col min="3591" max="3591" width="11.5" style="6" bestFit="1" customWidth="1"/>
    <col min="3592" max="3593" width="10.5" style="6" bestFit="1" customWidth="1"/>
    <col min="3594" max="3594" width="12.5" style="6" bestFit="1" customWidth="1"/>
    <col min="3595" max="3595" width="12.69921875" style="6" customWidth="1"/>
    <col min="3596" max="3597" width="9.296875" style="6"/>
    <col min="3598" max="3598" width="9.296875" style="6" customWidth="1"/>
    <col min="3599" max="3786" width="9.296875" style="6"/>
    <col min="3787" max="3787" width="32" style="6" customWidth="1"/>
    <col min="3788" max="3788" width="11.5" style="6" bestFit="1" customWidth="1"/>
    <col min="3789" max="3790" width="10.5" style="6" bestFit="1" customWidth="1"/>
    <col min="3791" max="3791" width="12.69921875" style="6" bestFit="1" customWidth="1"/>
    <col min="3792" max="3792" width="0" style="6" hidden="1" customWidth="1"/>
    <col min="3793" max="3793" width="11.5" style="6" bestFit="1" customWidth="1"/>
    <col min="3794" max="3795" width="10.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0.5" style="6" bestFit="1" customWidth="1"/>
    <col min="3804" max="3805" width="9.5" style="6" bestFit="1" customWidth="1"/>
    <col min="3806" max="3806" width="12.5" style="6" bestFit="1" customWidth="1"/>
    <col min="3807" max="3807" width="0" style="6" hidden="1" customWidth="1"/>
    <col min="3808" max="3808" width="11.5" style="6" bestFit="1" customWidth="1"/>
    <col min="3809" max="3810" width="10.5" style="6" bestFit="1" customWidth="1"/>
    <col min="3811" max="3811" width="12.5" style="6" bestFit="1" customWidth="1"/>
    <col min="3812" max="3812" width="0" style="6" hidden="1" customWidth="1"/>
    <col min="3813" max="3813" width="10.5" style="6" bestFit="1" customWidth="1"/>
    <col min="3814" max="3814" width="9.5" style="6" bestFit="1" customWidth="1"/>
    <col min="3815" max="3815" width="9.69921875" style="6" bestFit="1" customWidth="1"/>
    <col min="3816" max="3816" width="12.69921875" style="6" bestFit="1" customWidth="1"/>
    <col min="3817" max="3817" width="0" style="6" hidden="1" customWidth="1"/>
    <col min="3818" max="3818" width="11.5" style="6" bestFit="1" customWidth="1"/>
    <col min="3819" max="3820" width="10.5" style="6" bestFit="1" customWidth="1"/>
    <col min="3821" max="3821" width="12.5" style="6" bestFit="1" customWidth="1"/>
    <col min="3822" max="3822" width="35.69921875" style="6" bestFit="1" customWidth="1"/>
    <col min="3823" max="3823" width="11.5" style="6" bestFit="1" customWidth="1"/>
    <col min="3824" max="3825" width="10.5" style="6" bestFit="1" customWidth="1"/>
    <col min="3826" max="3826" width="12.69921875" style="6" bestFit="1" customWidth="1"/>
    <col min="3827" max="3827" width="12.5" style="6" bestFit="1" customWidth="1"/>
    <col min="3828" max="3828" width="11.5" style="6" bestFit="1" customWidth="1"/>
    <col min="3829" max="3829" width="10.5" style="6" bestFit="1" customWidth="1"/>
    <col min="3830" max="3830" width="12.69921875" style="6" bestFit="1" customWidth="1"/>
    <col min="3831" max="3831" width="12.5" style="6" bestFit="1" customWidth="1"/>
    <col min="3832" max="3833" width="9.5" style="6" bestFit="1" customWidth="1"/>
    <col min="3834" max="3834" width="12.69921875" style="6" bestFit="1" customWidth="1"/>
    <col min="3835" max="3835" width="10.5" style="6" bestFit="1" customWidth="1"/>
    <col min="3836" max="3837" width="9.5" style="6" bestFit="1" customWidth="1"/>
    <col min="3838" max="3838" width="12.69921875" style="6" bestFit="1" customWidth="1"/>
    <col min="3839" max="3839" width="11.5" style="6" bestFit="1" customWidth="1"/>
    <col min="3840" max="3841" width="10.5" style="6" bestFit="1" customWidth="1"/>
    <col min="3842" max="3842" width="12.69921875" style="6" bestFit="1" customWidth="1"/>
    <col min="3843" max="3843" width="10.5" style="6" bestFit="1" customWidth="1"/>
    <col min="3844" max="3844" width="9.5" style="6" bestFit="1" customWidth="1"/>
    <col min="3845" max="3845" width="9.69921875" style="6" bestFit="1" customWidth="1"/>
    <col min="3846" max="3846" width="12.69921875" style="6" bestFit="1" customWidth="1"/>
    <col min="3847" max="3847" width="11.5" style="6" bestFit="1" customWidth="1"/>
    <col min="3848" max="3849" width="10.5" style="6" bestFit="1" customWidth="1"/>
    <col min="3850" max="3850" width="12.5" style="6" bestFit="1" customWidth="1"/>
    <col min="3851" max="3851" width="12.69921875" style="6" customWidth="1"/>
    <col min="3852" max="3853" width="9.296875" style="6"/>
    <col min="3854" max="3854" width="9.296875" style="6" customWidth="1"/>
    <col min="3855" max="4042" width="9.296875" style="6"/>
    <col min="4043" max="4043" width="32" style="6" customWidth="1"/>
    <col min="4044" max="4044" width="11.5" style="6" bestFit="1" customWidth="1"/>
    <col min="4045" max="4046" width="10.5" style="6" bestFit="1" customWidth="1"/>
    <col min="4047" max="4047" width="12.69921875" style="6" bestFit="1" customWidth="1"/>
    <col min="4048" max="4048" width="0" style="6" hidden="1" customWidth="1"/>
    <col min="4049" max="4049" width="11.5" style="6" bestFit="1" customWidth="1"/>
    <col min="4050" max="4051" width="10.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0.5" style="6" bestFit="1" customWidth="1"/>
    <col min="4060" max="4061" width="9.5" style="6" bestFit="1" customWidth="1"/>
    <col min="4062" max="4062" width="12.5" style="6" bestFit="1" customWidth="1"/>
    <col min="4063" max="4063" width="0" style="6" hidden="1" customWidth="1"/>
    <col min="4064" max="4064" width="11.5" style="6" bestFit="1" customWidth="1"/>
    <col min="4065" max="4066" width="10.5" style="6" bestFit="1" customWidth="1"/>
    <col min="4067" max="4067" width="12.5" style="6" bestFit="1" customWidth="1"/>
    <col min="4068" max="4068" width="0" style="6" hidden="1" customWidth="1"/>
    <col min="4069" max="4069" width="10.5" style="6" bestFit="1" customWidth="1"/>
    <col min="4070" max="4070" width="9.5" style="6" bestFit="1" customWidth="1"/>
    <col min="4071" max="4071" width="9.69921875" style="6" bestFit="1" customWidth="1"/>
    <col min="4072" max="4072" width="12.69921875" style="6" bestFit="1" customWidth="1"/>
    <col min="4073" max="4073" width="0" style="6" hidden="1" customWidth="1"/>
    <col min="4074" max="4074" width="11.5" style="6" bestFit="1" customWidth="1"/>
    <col min="4075" max="4076" width="10.5" style="6" bestFit="1" customWidth="1"/>
    <col min="4077" max="4077" width="12.5" style="6" bestFit="1" customWidth="1"/>
    <col min="4078" max="4078" width="35.69921875" style="6" bestFit="1" customWidth="1"/>
    <col min="4079" max="4079" width="11.5" style="6" bestFit="1" customWidth="1"/>
    <col min="4080" max="4081" width="10.5" style="6" bestFit="1" customWidth="1"/>
    <col min="4082" max="4082" width="12.69921875" style="6" bestFit="1" customWidth="1"/>
    <col min="4083" max="4083" width="12.5" style="6" bestFit="1" customWidth="1"/>
    <col min="4084" max="4084" width="11.5" style="6" bestFit="1" customWidth="1"/>
    <col min="4085" max="4085" width="10.5" style="6" bestFit="1" customWidth="1"/>
    <col min="4086" max="4086" width="12.69921875" style="6" bestFit="1" customWidth="1"/>
    <col min="4087" max="4087" width="12.5" style="6" bestFit="1" customWidth="1"/>
    <col min="4088" max="4089" width="9.5" style="6" bestFit="1" customWidth="1"/>
    <col min="4090" max="4090" width="12.69921875" style="6" bestFit="1" customWidth="1"/>
    <col min="4091" max="4091" width="10.5" style="6" bestFit="1" customWidth="1"/>
    <col min="4092" max="4093" width="9.5" style="6" bestFit="1" customWidth="1"/>
    <col min="4094" max="4094" width="12.69921875" style="6" bestFit="1" customWidth="1"/>
    <col min="4095" max="4095" width="11.5" style="6" bestFit="1" customWidth="1"/>
    <col min="4096" max="4097" width="10.5" style="6" bestFit="1" customWidth="1"/>
    <col min="4098" max="4098" width="12.69921875" style="6" bestFit="1" customWidth="1"/>
    <col min="4099" max="4099" width="10.5" style="6" bestFit="1" customWidth="1"/>
    <col min="4100" max="4100" width="9.5" style="6" bestFit="1" customWidth="1"/>
    <col min="4101" max="4101" width="9.69921875" style="6" bestFit="1" customWidth="1"/>
    <col min="4102" max="4102" width="12.69921875" style="6" bestFit="1" customWidth="1"/>
    <col min="4103" max="4103" width="11.5" style="6" bestFit="1" customWidth="1"/>
    <col min="4104" max="4105" width="10.5" style="6" bestFit="1" customWidth="1"/>
    <col min="4106" max="4106" width="12.5" style="6" bestFit="1" customWidth="1"/>
    <col min="4107" max="4107" width="12.69921875" style="6" customWidth="1"/>
    <col min="4108" max="4109" width="9.296875" style="6"/>
    <col min="4110" max="4110" width="9.296875" style="6" customWidth="1"/>
    <col min="4111" max="4298" width="9.296875" style="6"/>
    <col min="4299" max="4299" width="32" style="6" customWidth="1"/>
    <col min="4300" max="4300" width="11.5" style="6" bestFit="1" customWidth="1"/>
    <col min="4301" max="4302" width="10.5" style="6" bestFit="1" customWidth="1"/>
    <col min="4303" max="4303" width="12.69921875" style="6" bestFit="1" customWidth="1"/>
    <col min="4304" max="4304" width="0" style="6" hidden="1" customWidth="1"/>
    <col min="4305" max="4305" width="11.5" style="6" bestFit="1" customWidth="1"/>
    <col min="4306" max="4307" width="10.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0.5" style="6" bestFit="1" customWidth="1"/>
    <col min="4316" max="4317" width="9.5" style="6" bestFit="1" customWidth="1"/>
    <col min="4318" max="4318" width="12.5" style="6" bestFit="1" customWidth="1"/>
    <col min="4319" max="4319" width="0" style="6" hidden="1" customWidth="1"/>
    <col min="4320" max="4320" width="11.5" style="6" bestFit="1" customWidth="1"/>
    <col min="4321" max="4322" width="10.5" style="6" bestFit="1" customWidth="1"/>
    <col min="4323" max="4323" width="12.5" style="6" bestFit="1" customWidth="1"/>
    <col min="4324" max="4324" width="0" style="6" hidden="1" customWidth="1"/>
    <col min="4325" max="4325" width="10.5" style="6" bestFit="1" customWidth="1"/>
    <col min="4326" max="4326" width="9.5" style="6" bestFit="1" customWidth="1"/>
    <col min="4327" max="4327" width="9.69921875" style="6" bestFit="1" customWidth="1"/>
    <col min="4328" max="4328" width="12.69921875" style="6" bestFit="1" customWidth="1"/>
    <col min="4329" max="4329" width="0" style="6" hidden="1" customWidth="1"/>
    <col min="4330" max="4330" width="11.5" style="6" bestFit="1" customWidth="1"/>
    <col min="4331" max="4332" width="10.5" style="6" bestFit="1" customWidth="1"/>
    <col min="4333" max="4333" width="12.5" style="6" bestFit="1" customWidth="1"/>
    <col min="4334" max="4334" width="35.69921875" style="6" bestFit="1" customWidth="1"/>
    <col min="4335" max="4335" width="11.5" style="6" bestFit="1" customWidth="1"/>
    <col min="4336" max="4337" width="10.5" style="6" bestFit="1" customWidth="1"/>
    <col min="4338" max="4338" width="12.69921875" style="6" bestFit="1" customWidth="1"/>
    <col min="4339" max="4339" width="12.5" style="6" bestFit="1" customWidth="1"/>
    <col min="4340" max="4340" width="11.5" style="6" bestFit="1" customWidth="1"/>
    <col min="4341" max="4341" width="10.5" style="6" bestFit="1" customWidth="1"/>
    <col min="4342" max="4342" width="12.69921875" style="6" bestFit="1" customWidth="1"/>
    <col min="4343" max="4343" width="12.5" style="6" bestFit="1" customWidth="1"/>
    <col min="4344" max="4345" width="9.5" style="6" bestFit="1" customWidth="1"/>
    <col min="4346" max="4346" width="12.69921875" style="6" bestFit="1" customWidth="1"/>
    <col min="4347" max="4347" width="10.5" style="6" bestFit="1" customWidth="1"/>
    <col min="4348" max="4349" width="9.5" style="6" bestFit="1" customWidth="1"/>
    <col min="4350" max="4350" width="12.69921875" style="6" bestFit="1" customWidth="1"/>
    <col min="4351" max="4351" width="11.5" style="6" bestFit="1" customWidth="1"/>
    <col min="4352" max="4353" width="10.5" style="6" bestFit="1" customWidth="1"/>
    <col min="4354" max="4354" width="12.69921875" style="6" bestFit="1" customWidth="1"/>
    <col min="4355" max="4355" width="10.5" style="6" bestFit="1" customWidth="1"/>
    <col min="4356" max="4356" width="9.5" style="6" bestFit="1" customWidth="1"/>
    <col min="4357" max="4357" width="9.69921875" style="6" bestFit="1" customWidth="1"/>
    <col min="4358" max="4358" width="12.69921875" style="6" bestFit="1" customWidth="1"/>
    <col min="4359" max="4359" width="11.5" style="6" bestFit="1" customWidth="1"/>
    <col min="4360" max="4361" width="10.5" style="6" bestFit="1" customWidth="1"/>
    <col min="4362" max="4362" width="12.5" style="6" bestFit="1" customWidth="1"/>
    <col min="4363" max="4363" width="12.69921875" style="6" customWidth="1"/>
    <col min="4364" max="4365" width="9.296875" style="6"/>
    <col min="4366" max="4366" width="9.296875" style="6" customWidth="1"/>
    <col min="4367" max="4554" width="9.296875" style="6"/>
    <col min="4555" max="4555" width="32" style="6" customWidth="1"/>
    <col min="4556" max="4556" width="11.5" style="6" bestFit="1" customWidth="1"/>
    <col min="4557" max="4558" width="10.5" style="6" bestFit="1" customWidth="1"/>
    <col min="4559" max="4559" width="12.69921875" style="6" bestFit="1" customWidth="1"/>
    <col min="4560" max="4560" width="0" style="6" hidden="1" customWidth="1"/>
    <col min="4561" max="4561" width="11.5" style="6" bestFit="1" customWidth="1"/>
    <col min="4562" max="4563" width="10.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0.5" style="6" bestFit="1" customWidth="1"/>
    <col min="4572" max="4573" width="9.5" style="6" bestFit="1" customWidth="1"/>
    <col min="4574" max="4574" width="12.5" style="6" bestFit="1" customWidth="1"/>
    <col min="4575" max="4575" width="0" style="6" hidden="1" customWidth="1"/>
    <col min="4576" max="4576" width="11.5" style="6" bestFit="1" customWidth="1"/>
    <col min="4577" max="4578" width="10.5" style="6" bestFit="1" customWidth="1"/>
    <col min="4579" max="4579" width="12.5" style="6" bestFit="1" customWidth="1"/>
    <col min="4580" max="4580" width="0" style="6" hidden="1" customWidth="1"/>
    <col min="4581" max="4581" width="10.5" style="6" bestFit="1" customWidth="1"/>
    <col min="4582" max="4582" width="9.5" style="6" bestFit="1" customWidth="1"/>
    <col min="4583" max="4583" width="9.69921875" style="6" bestFit="1" customWidth="1"/>
    <col min="4584" max="4584" width="12.69921875" style="6" bestFit="1" customWidth="1"/>
    <col min="4585" max="4585" width="0" style="6" hidden="1" customWidth="1"/>
    <col min="4586" max="4586" width="11.5" style="6" bestFit="1" customWidth="1"/>
    <col min="4587" max="4588" width="10.5" style="6" bestFit="1" customWidth="1"/>
    <col min="4589" max="4589" width="12.5" style="6" bestFit="1" customWidth="1"/>
    <col min="4590" max="4590" width="35.69921875" style="6" bestFit="1" customWidth="1"/>
    <col min="4591" max="4591" width="11.5" style="6" bestFit="1" customWidth="1"/>
    <col min="4592" max="4593" width="10.5" style="6" bestFit="1" customWidth="1"/>
    <col min="4594" max="4594" width="12.69921875" style="6" bestFit="1" customWidth="1"/>
    <col min="4595" max="4595" width="12.5" style="6" bestFit="1" customWidth="1"/>
    <col min="4596" max="4596" width="11.5" style="6" bestFit="1" customWidth="1"/>
    <col min="4597" max="4597" width="10.5" style="6" bestFit="1" customWidth="1"/>
    <col min="4598" max="4598" width="12.69921875" style="6" bestFit="1" customWidth="1"/>
    <col min="4599" max="4599" width="12.5" style="6" bestFit="1" customWidth="1"/>
    <col min="4600" max="4601" width="9.5" style="6" bestFit="1" customWidth="1"/>
    <col min="4602" max="4602" width="12.69921875" style="6" bestFit="1" customWidth="1"/>
    <col min="4603" max="4603" width="10.5" style="6" bestFit="1" customWidth="1"/>
    <col min="4604" max="4605" width="9.5" style="6" bestFit="1" customWidth="1"/>
    <col min="4606" max="4606" width="12.69921875" style="6" bestFit="1" customWidth="1"/>
    <col min="4607" max="4607" width="11.5" style="6" bestFit="1" customWidth="1"/>
    <col min="4608" max="4609" width="10.5" style="6" bestFit="1" customWidth="1"/>
    <col min="4610" max="4610" width="12.69921875" style="6" bestFit="1" customWidth="1"/>
    <col min="4611" max="4611" width="10.5" style="6" bestFit="1" customWidth="1"/>
    <col min="4612" max="4612" width="9.5" style="6" bestFit="1" customWidth="1"/>
    <col min="4613" max="4613" width="9.69921875" style="6" bestFit="1" customWidth="1"/>
    <col min="4614" max="4614" width="12.69921875" style="6" bestFit="1" customWidth="1"/>
    <col min="4615" max="4615" width="11.5" style="6" bestFit="1" customWidth="1"/>
    <col min="4616" max="4617" width="10.5" style="6" bestFit="1" customWidth="1"/>
    <col min="4618" max="4618" width="12.5" style="6" bestFit="1" customWidth="1"/>
    <col min="4619" max="4619" width="12.69921875" style="6" customWidth="1"/>
    <col min="4620" max="4621" width="9.296875" style="6"/>
    <col min="4622" max="4622" width="9.296875" style="6" customWidth="1"/>
    <col min="4623" max="4810" width="9.296875" style="6"/>
    <col min="4811" max="4811" width="32" style="6" customWidth="1"/>
    <col min="4812" max="4812" width="11.5" style="6" bestFit="1" customWidth="1"/>
    <col min="4813" max="4814" width="10.5" style="6" bestFit="1" customWidth="1"/>
    <col min="4815" max="4815" width="12.69921875" style="6" bestFit="1" customWidth="1"/>
    <col min="4816" max="4816" width="0" style="6" hidden="1" customWidth="1"/>
    <col min="4817" max="4817" width="11.5" style="6" bestFit="1" customWidth="1"/>
    <col min="4818" max="4819" width="10.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0.5" style="6" bestFit="1" customWidth="1"/>
    <col min="4828" max="4829" width="9.5" style="6" bestFit="1" customWidth="1"/>
    <col min="4830" max="4830" width="12.5" style="6" bestFit="1" customWidth="1"/>
    <col min="4831" max="4831" width="0" style="6" hidden="1" customWidth="1"/>
    <col min="4832" max="4832" width="11.5" style="6" bestFit="1" customWidth="1"/>
    <col min="4833" max="4834" width="10.5" style="6" bestFit="1" customWidth="1"/>
    <col min="4835" max="4835" width="12.5" style="6" bestFit="1" customWidth="1"/>
    <col min="4836" max="4836" width="0" style="6" hidden="1" customWidth="1"/>
    <col min="4837" max="4837" width="10.5" style="6" bestFit="1" customWidth="1"/>
    <col min="4838" max="4838" width="9.5" style="6" bestFit="1" customWidth="1"/>
    <col min="4839" max="4839" width="9.69921875" style="6" bestFit="1" customWidth="1"/>
    <col min="4840" max="4840" width="12.69921875" style="6" bestFit="1" customWidth="1"/>
    <col min="4841" max="4841" width="0" style="6" hidden="1" customWidth="1"/>
    <col min="4842" max="4842" width="11.5" style="6" bestFit="1" customWidth="1"/>
    <col min="4843" max="4844" width="10.5" style="6" bestFit="1" customWidth="1"/>
    <col min="4845" max="4845" width="12.5" style="6" bestFit="1" customWidth="1"/>
    <col min="4846" max="4846" width="35.69921875" style="6" bestFit="1" customWidth="1"/>
    <col min="4847" max="4847" width="11.5" style="6" bestFit="1" customWidth="1"/>
    <col min="4848" max="4849" width="10.5" style="6" bestFit="1" customWidth="1"/>
    <col min="4850" max="4850" width="12.69921875" style="6" bestFit="1" customWidth="1"/>
    <col min="4851" max="4851" width="12.5" style="6" bestFit="1" customWidth="1"/>
    <col min="4852" max="4852" width="11.5" style="6" bestFit="1" customWidth="1"/>
    <col min="4853" max="4853" width="10.5" style="6" bestFit="1" customWidth="1"/>
    <col min="4854" max="4854" width="12.69921875" style="6" bestFit="1" customWidth="1"/>
    <col min="4855" max="4855" width="12.5" style="6" bestFit="1" customWidth="1"/>
    <col min="4856" max="4857" width="9.5" style="6" bestFit="1" customWidth="1"/>
    <col min="4858" max="4858" width="12.69921875" style="6" bestFit="1" customWidth="1"/>
    <col min="4859" max="4859" width="10.5" style="6" bestFit="1" customWidth="1"/>
    <col min="4860" max="4861" width="9.5" style="6" bestFit="1" customWidth="1"/>
    <col min="4862" max="4862" width="12.69921875" style="6" bestFit="1" customWidth="1"/>
    <col min="4863" max="4863" width="11.5" style="6" bestFit="1" customWidth="1"/>
    <col min="4864" max="4865" width="10.5" style="6" bestFit="1" customWidth="1"/>
    <col min="4866" max="4866" width="12.69921875" style="6" bestFit="1" customWidth="1"/>
    <col min="4867" max="4867" width="10.5" style="6" bestFit="1" customWidth="1"/>
    <col min="4868" max="4868" width="9.5" style="6" bestFit="1" customWidth="1"/>
    <col min="4869" max="4869" width="9.69921875" style="6" bestFit="1" customWidth="1"/>
    <col min="4870" max="4870" width="12.69921875" style="6" bestFit="1" customWidth="1"/>
    <col min="4871" max="4871" width="11.5" style="6" bestFit="1" customWidth="1"/>
    <col min="4872" max="4873" width="10.5" style="6" bestFit="1" customWidth="1"/>
    <col min="4874" max="4874" width="12.5" style="6" bestFit="1" customWidth="1"/>
    <col min="4875" max="4875" width="12.69921875" style="6" customWidth="1"/>
    <col min="4876" max="4877" width="9.296875" style="6"/>
    <col min="4878" max="4878" width="9.296875" style="6" customWidth="1"/>
    <col min="4879" max="5066" width="9.296875" style="6"/>
    <col min="5067" max="5067" width="32" style="6" customWidth="1"/>
    <col min="5068" max="5068" width="11.5" style="6" bestFit="1" customWidth="1"/>
    <col min="5069" max="5070" width="10.5" style="6" bestFit="1" customWidth="1"/>
    <col min="5071" max="5071" width="12.69921875" style="6" bestFit="1" customWidth="1"/>
    <col min="5072" max="5072" width="0" style="6" hidden="1" customWidth="1"/>
    <col min="5073" max="5073" width="11.5" style="6" bestFit="1" customWidth="1"/>
    <col min="5074" max="5075" width="10.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0.5" style="6" bestFit="1" customWidth="1"/>
    <col min="5084" max="5085" width="9.5" style="6" bestFit="1" customWidth="1"/>
    <col min="5086" max="5086" width="12.5" style="6" bestFit="1" customWidth="1"/>
    <col min="5087" max="5087" width="0" style="6" hidden="1" customWidth="1"/>
    <col min="5088" max="5088" width="11.5" style="6" bestFit="1" customWidth="1"/>
    <col min="5089" max="5090" width="10.5" style="6" bestFit="1" customWidth="1"/>
    <col min="5091" max="5091" width="12.5" style="6" bestFit="1" customWidth="1"/>
    <col min="5092" max="5092" width="0" style="6" hidden="1" customWidth="1"/>
    <col min="5093" max="5093" width="10.5" style="6" bestFit="1" customWidth="1"/>
    <col min="5094" max="5094" width="9.5" style="6" bestFit="1" customWidth="1"/>
    <col min="5095" max="5095" width="9.69921875" style="6" bestFit="1" customWidth="1"/>
    <col min="5096" max="5096" width="12.69921875" style="6" bestFit="1" customWidth="1"/>
    <col min="5097" max="5097" width="0" style="6" hidden="1" customWidth="1"/>
    <col min="5098" max="5098" width="11.5" style="6" bestFit="1" customWidth="1"/>
    <col min="5099" max="5100" width="10.5" style="6" bestFit="1" customWidth="1"/>
    <col min="5101" max="5101" width="12.5" style="6" bestFit="1" customWidth="1"/>
    <col min="5102" max="5102" width="35.69921875" style="6" bestFit="1" customWidth="1"/>
    <col min="5103" max="5103" width="11.5" style="6" bestFit="1" customWidth="1"/>
    <col min="5104" max="5105" width="10.5" style="6" bestFit="1" customWidth="1"/>
    <col min="5106" max="5106" width="12.69921875" style="6" bestFit="1" customWidth="1"/>
    <col min="5107" max="5107" width="12.5" style="6" bestFit="1" customWidth="1"/>
    <col min="5108" max="5108" width="11.5" style="6" bestFit="1" customWidth="1"/>
    <col min="5109" max="5109" width="10.5" style="6" bestFit="1" customWidth="1"/>
    <col min="5110" max="5110" width="12.69921875" style="6" bestFit="1" customWidth="1"/>
    <col min="5111" max="5111" width="12.5" style="6" bestFit="1" customWidth="1"/>
    <col min="5112" max="5113" width="9.5" style="6" bestFit="1" customWidth="1"/>
    <col min="5114" max="5114" width="12.69921875" style="6" bestFit="1" customWidth="1"/>
    <col min="5115" max="5115" width="10.5" style="6" bestFit="1" customWidth="1"/>
    <col min="5116" max="5117" width="9.5" style="6" bestFit="1" customWidth="1"/>
    <col min="5118" max="5118" width="12.69921875" style="6" bestFit="1" customWidth="1"/>
    <col min="5119" max="5119" width="11.5" style="6" bestFit="1" customWidth="1"/>
    <col min="5120" max="5121" width="10.5" style="6" bestFit="1" customWidth="1"/>
    <col min="5122" max="5122" width="12.69921875" style="6" bestFit="1" customWidth="1"/>
    <col min="5123" max="5123" width="10.5" style="6" bestFit="1" customWidth="1"/>
    <col min="5124" max="5124" width="9.5" style="6" bestFit="1" customWidth="1"/>
    <col min="5125" max="5125" width="9.69921875" style="6" bestFit="1" customWidth="1"/>
    <col min="5126" max="5126" width="12.69921875" style="6" bestFit="1" customWidth="1"/>
    <col min="5127" max="5127" width="11.5" style="6" bestFit="1" customWidth="1"/>
    <col min="5128" max="5129" width="10.5" style="6" bestFit="1" customWidth="1"/>
    <col min="5130" max="5130" width="12.5" style="6" bestFit="1" customWidth="1"/>
    <col min="5131" max="5131" width="12.69921875" style="6" customWidth="1"/>
    <col min="5132" max="5133" width="9.296875" style="6"/>
    <col min="5134" max="5134" width="9.296875" style="6" customWidth="1"/>
    <col min="5135" max="5322" width="9.296875" style="6"/>
    <col min="5323" max="5323" width="32" style="6" customWidth="1"/>
    <col min="5324" max="5324" width="11.5" style="6" bestFit="1" customWidth="1"/>
    <col min="5325" max="5326" width="10.5" style="6" bestFit="1" customWidth="1"/>
    <col min="5327" max="5327" width="12.69921875" style="6" bestFit="1" customWidth="1"/>
    <col min="5328" max="5328" width="0" style="6" hidden="1" customWidth="1"/>
    <col min="5329" max="5329" width="11.5" style="6" bestFit="1" customWidth="1"/>
    <col min="5330" max="5331" width="10.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0.5" style="6" bestFit="1" customWidth="1"/>
    <col min="5340" max="5341" width="9.5" style="6" bestFit="1" customWidth="1"/>
    <col min="5342" max="5342" width="12.5" style="6" bestFit="1" customWidth="1"/>
    <col min="5343" max="5343" width="0" style="6" hidden="1" customWidth="1"/>
    <col min="5344" max="5344" width="11.5" style="6" bestFit="1" customWidth="1"/>
    <col min="5345" max="5346" width="10.5" style="6" bestFit="1" customWidth="1"/>
    <col min="5347" max="5347" width="12.5" style="6" bestFit="1" customWidth="1"/>
    <col min="5348" max="5348" width="0" style="6" hidden="1" customWidth="1"/>
    <col min="5349" max="5349" width="10.5" style="6" bestFit="1" customWidth="1"/>
    <col min="5350" max="5350" width="9.5" style="6" bestFit="1" customWidth="1"/>
    <col min="5351" max="5351" width="9.69921875" style="6" bestFit="1" customWidth="1"/>
    <col min="5352" max="5352" width="12.69921875" style="6" bestFit="1" customWidth="1"/>
    <col min="5353" max="5353" width="0" style="6" hidden="1" customWidth="1"/>
    <col min="5354" max="5354" width="11.5" style="6" bestFit="1" customWidth="1"/>
    <col min="5355" max="5356" width="10.5" style="6" bestFit="1" customWidth="1"/>
    <col min="5357" max="5357" width="12.5" style="6" bestFit="1" customWidth="1"/>
    <col min="5358" max="5358" width="35.69921875" style="6" bestFit="1" customWidth="1"/>
    <col min="5359" max="5359" width="11.5" style="6" bestFit="1" customWidth="1"/>
    <col min="5360" max="5361" width="10.5" style="6" bestFit="1" customWidth="1"/>
    <col min="5362" max="5362" width="12.69921875" style="6" bestFit="1" customWidth="1"/>
    <col min="5363" max="5363" width="12.5" style="6" bestFit="1" customWidth="1"/>
    <col min="5364" max="5364" width="11.5" style="6" bestFit="1" customWidth="1"/>
    <col min="5365" max="5365" width="10.5" style="6" bestFit="1" customWidth="1"/>
    <col min="5366" max="5366" width="12.69921875" style="6" bestFit="1" customWidth="1"/>
    <col min="5367" max="5367" width="12.5" style="6" bestFit="1" customWidth="1"/>
    <col min="5368" max="5369" width="9.5" style="6" bestFit="1" customWidth="1"/>
    <col min="5370" max="5370" width="12.69921875" style="6" bestFit="1" customWidth="1"/>
    <col min="5371" max="5371" width="10.5" style="6" bestFit="1" customWidth="1"/>
    <col min="5372" max="5373" width="9.5" style="6" bestFit="1" customWidth="1"/>
    <col min="5374" max="5374" width="12.69921875" style="6" bestFit="1" customWidth="1"/>
    <col min="5375" max="5375" width="11.5" style="6" bestFit="1" customWidth="1"/>
    <col min="5376" max="5377" width="10.5" style="6" bestFit="1" customWidth="1"/>
    <col min="5378" max="5378" width="12.69921875" style="6" bestFit="1" customWidth="1"/>
    <col min="5379" max="5379" width="10.5" style="6" bestFit="1" customWidth="1"/>
    <col min="5380" max="5380" width="9.5" style="6" bestFit="1" customWidth="1"/>
    <col min="5381" max="5381" width="9.69921875" style="6" bestFit="1" customWidth="1"/>
    <col min="5382" max="5382" width="12.69921875" style="6" bestFit="1" customWidth="1"/>
    <col min="5383" max="5383" width="11.5" style="6" bestFit="1" customWidth="1"/>
    <col min="5384" max="5385" width="10.5" style="6" bestFit="1" customWidth="1"/>
    <col min="5386" max="5386" width="12.5" style="6" bestFit="1" customWidth="1"/>
    <col min="5387" max="5387" width="12.69921875" style="6" customWidth="1"/>
    <col min="5388" max="5389" width="9.296875" style="6"/>
    <col min="5390" max="5390" width="9.296875" style="6" customWidth="1"/>
    <col min="5391" max="5578" width="9.296875" style="6"/>
    <col min="5579" max="5579" width="32" style="6" customWidth="1"/>
    <col min="5580" max="5580" width="11.5" style="6" bestFit="1" customWidth="1"/>
    <col min="5581" max="5582" width="10.5" style="6" bestFit="1" customWidth="1"/>
    <col min="5583" max="5583" width="12.69921875" style="6" bestFit="1" customWidth="1"/>
    <col min="5584" max="5584" width="0" style="6" hidden="1" customWidth="1"/>
    <col min="5585" max="5585" width="11.5" style="6" bestFit="1" customWidth="1"/>
    <col min="5586" max="5587" width="10.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0.5" style="6" bestFit="1" customWidth="1"/>
    <col min="5596" max="5597" width="9.5" style="6" bestFit="1" customWidth="1"/>
    <col min="5598" max="5598" width="12.5" style="6" bestFit="1" customWidth="1"/>
    <col min="5599" max="5599" width="0" style="6" hidden="1" customWidth="1"/>
    <col min="5600" max="5600" width="11.5" style="6" bestFit="1" customWidth="1"/>
    <col min="5601" max="5602" width="10.5" style="6" bestFit="1" customWidth="1"/>
    <col min="5603" max="5603" width="12.5" style="6" bestFit="1" customWidth="1"/>
    <col min="5604" max="5604" width="0" style="6" hidden="1" customWidth="1"/>
    <col min="5605" max="5605" width="10.5" style="6" bestFit="1" customWidth="1"/>
    <col min="5606" max="5606" width="9.5" style="6" bestFit="1" customWidth="1"/>
    <col min="5607" max="5607" width="9.69921875" style="6" bestFit="1" customWidth="1"/>
    <col min="5608" max="5608" width="12.69921875" style="6" bestFit="1" customWidth="1"/>
    <col min="5609" max="5609" width="0" style="6" hidden="1" customWidth="1"/>
    <col min="5610" max="5610" width="11.5" style="6" bestFit="1" customWidth="1"/>
    <col min="5611" max="5612" width="10.5" style="6" bestFit="1" customWidth="1"/>
    <col min="5613" max="5613" width="12.5" style="6" bestFit="1" customWidth="1"/>
    <col min="5614" max="5614" width="35.69921875" style="6" bestFit="1" customWidth="1"/>
    <col min="5615" max="5615" width="11.5" style="6" bestFit="1" customWidth="1"/>
    <col min="5616" max="5617" width="10.5" style="6" bestFit="1" customWidth="1"/>
    <col min="5618" max="5618" width="12.69921875" style="6" bestFit="1" customWidth="1"/>
    <col min="5619" max="5619" width="12.5" style="6" bestFit="1" customWidth="1"/>
    <col min="5620" max="5620" width="11.5" style="6" bestFit="1" customWidth="1"/>
    <col min="5621" max="5621" width="10.5" style="6" bestFit="1" customWidth="1"/>
    <col min="5622" max="5622" width="12.69921875" style="6" bestFit="1" customWidth="1"/>
    <col min="5623" max="5623" width="12.5" style="6" bestFit="1" customWidth="1"/>
    <col min="5624" max="5625" width="9.5" style="6" bestFit="1" customWidth="1"/>
    <col min="5626" max="5626" width="12.69921875" style="6" bestFit="1" customWidth="1"/>
    <col min="5627" max="5627" width="10.5" style="6" bestFit="1" customWidth="1"/>
    <col min="5628" max="5629" width="9.5" style="6" bestFit="1" customWidth="1"/>
    <col min="5630" max="5630" width="12.69921875" style="6" bestFit="1" customWidth="1"/>
    <col min="5631" max="5631" width="11.5" style="6" bestFit="1" customWidth="1"/>
    <col min="5632" max="5633" width="10.5" style="6" bestFit="1" customWidth="1"/>
    <col min="5634" max="5634" width="12.69921875" style="6" bestFit="1" customWidth="1"/>
    <col min="5635" max="5635" width="10.5" style="6" bestFit="1" customWidth="1"/>
    <col min="5636" max="5636" width="9.5" style="6" bestFit="1" customWidth="1"/>
    <col min="5637" max="5637" width="9.69921875" style="6" bestFit="1" customWidth="1"/>
    <col min="5638" max="5638" width="12.69921875" style="6" bestFit="1" customWidth="1"/>
    <col min="5639" max="5639" width="11.5" style="6" bestFit="1" customWidth="1"/>
    <col min="5640" max="5641" width="10.5" style="6" bestFit="1" customWidth="1"/>
    <col min="5642" max="5642" width="12.5" style="6" bestFit="1" customWidth="1"/>
    <col min="5643" max="5643" width="12.69921875" style="6" customWidth="1"/>
    <col min="5644" max="5645" width="9.296875" style="6"/>
    <col min="5646" max="5646" width="9.296875" style="6" customWidth="1"/>
    <col min="5647" max="5834" width="9.296875" style="6"/>
    <col min="5835" max="5835" width="32" style="6" customWidth="1"/>
    <col min="5836" max="5836" width="11.5" style="6" bestFit="1" customWidth="1"/>
    <col min="5837" max="5838" width="10.5" style="6" bestFit="1" customWidth="1"/>
    <col min="5839" max="5839" width="12.69921875" style="6" bestFit="1" customWidth="1"/>
    <col min="5840" max="5840" width="0" style="6" hidden="1" customWidth="1"/>
    <col min="5841" max="5841" width="11.5" style="6" bestFit="1" customWidth="1"/>
    <col min="5842" max="5843" width="10.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0.5" style="6" bestFit="1" customWidth="1"/>
    <col min="5852" max="5853" width="9.5" style="6" bestFit="1" customWidth="1"/>
    <col min="5854" max="5854" width="12.5" style="6" bestFit="1" customWidth="1"/>
    <col min="5855" max="5855" width="0" style="6" hidden="1" customWidth="1"/>
    <col min="5856" max="5856" width="11.5" style="6" bestFit="1" customWidth="1"/>
    <col min="5857" max="5858" width="10.5" style="6" bestFit="1" customWidth="1"/>
    <col min="5859" max="5859" width="12.5" style="6" bestFit="1" customWidth="1"/>
    <col min="5860" max="5860" width="0" style="6" hidden="1" customWidth="1"/>
    <col min="5861" max="5861" width="10.5" style="6" bestFit="1" customWidth="1"/>
    <col min="5862" max="5862" width="9.5" style="6" bestFit="1" customWidth="1"/>
    <col min="5863" max="5863" width="9.69921875" style="6" bestFit="1" customWidth="1"/>
    <col min="5864" max="5864" width="12.69921875" style="6" bestFit="1" customWidth="1"/>
    <col min="5865" max="5865" width="0" style="6" hidden="1" customWidth="1"/>
    <col min="5866" max="5866" width="11.5" style="6" bestFit="1" customWidth="1"/>
    <col min="5867" max="5868" width="10.5" style="6" bestFit="1" customWidth="1"/>
    <col min="5869" max="5869" width="12.5" style="6" bestFit="1" customWidth="1"/>
    <col min="5870" max="5870" width="35.69921875" style="6" bestFit="1" customWidth="1"/>
    <col min="5871" max="5871" width="11.5" style="6" bestFit="1" customWidth="1"/>
    <col min="5872" max="5873" width="10.5" style="6" bestFit="1" customWidth="1"/>
    <col min="5874" max="5874" width="12.69921875" style="6" bestFit="1" customWidth="1"/>
    <col min="5875" max="5875" width="12.5" style="6" bestFit="1" customWidth="1"/>
    <col min="5876" max="5876" width="11.5" style="6" bestFit="1" customWidth="1"/>
    <col min="5877" max="5877" width="10.5" style="6" bestFit="1" customWidth="1"/>
    <col min="5878" max="5878" width="12.69921875" style="6" bestFit="1" customWidth="1"/>
    <col min="5879" max="5879" width="12.5" style="6" bestFit="1" customWidth="1"/>
    <col min="5880" max="5881" width="9.5" style="6" bestFit="1" customWidth="1"/>
    <col min="5882" max="5882" width="12.69921875" style="6" bestFit="1" customWidth="1"/>
    <col min="5883" max="5883" width="10.5" style="6" bestFit="1" customWidth="1"/>
    <col min="5884" max="5885" width="9.5" style="6" bestFit="1" customWidth="1"/>
    <col min="5886" max="5886" width="12.69921875" style="6" bestFit="1" customWidth="1"/>
    <col min="5887" max="5887" width="11.5" style="6" bestFit="1" customWidth="1"/>
    <col min="5888" max="5889" width="10.5" style="6" bestFit="1" customWidth="1"/>
    <col min="5890" max="5890" width="12.69921875" style="6" bestFit="1" customWidth="1"/>
    <col min="5891" max="5891" width="10.5" style="6" bestFit="1" customWidth="1"/>
    <col min="5892" max="5892" width="9.5" style="6" bestFit="1" customWidth="1"/>
    <col min="5893" max="5893" width="9.69921875" style="6" bestFit="1" customWidth="1"/>
    <col min="5894" max="5894" width="12.69921875" style="6" bestFit="1" customWidth="1"/>
    <col min="5895" max="5895" width="11.5" style="6" bestFit="1" customWidth="1"/>
    <col min="5896" max="5897" width="10.5" style="6" bestFit="1" customWidth="1"/>
    <col min="5898" max="5898" width="12.5" style="6" bestFit="1" customWidth="1"/>
    <col min="5899" max="5899" width="12.69921875" style="6" customWidth="1"/>
    <col min="5900" max="5901" width="9.296875" style="6"/>
    <col min="5902" max="5902" width="9.296875" style="6" customWidth="1"/>
    <col min="5903" max="6090" width="9.296875" style="6"/>
    <col min="6091" max="6091" width="32" style="6" customWidth="1"/>
    <col min="6092" max="6092" width="11.5" style="6" bestFit="1" customWidth="1"/>
    <col min="6093" max="6094" width="10.5" style="6" bestFit="1" customWidth="1"/>
    <col min="6095" max="6095" width="12.69921875" style="6" bestFit="1" customWidth="1"/>
    <col min="6096" max="6096" width="0" style="6" hidden="1" customWidth="1"/>
    <col min="6097" max="6097" width="11.5" style="6" bestFit="1" customWidth="1"/>
    <col min="6098" max="6099" width="10.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0.5" style="6" bestFit="1" customWidth="1"/>
    <col min="6108" max="6109" width="9.5" style="6" bestFit="1" customWidth="1"/>
    <col min="6110" max="6110" width="12.5" style="6" bestFit="1" customWidth="1"/>
    <col min="6111" max="6111" width="0" style="6" hidden="1" customWidth="1"/>
    <col min="6112" max="6112" width="11.5" style="6" bestFit="1" customWidth="1"/>
    <col min="6113" max="6114" width="10.5" style="6" bestFit="1" customWidth="1"/>
    <col min="6115" max="6115" width="12.5" style="6" bestFit="1" customWidth="1"/>
    <col min="6116" max="6116" width="0" style="6" hidden="1" customWidth="1"/>
    <col min="6117" max="6117" width="10.5" style="6" bestFit="1" customWidth="1"/>
    <col min="6118" max="6118" width="9.5" style="6" bestFit="1" customWidth="1"/>
    <col min="6119" max="6119" width="9.69921875" style="6" bestFit="1" customWidth="1"/>
    <col min="6120" max="6120" width="12.69921875" style="6" bestFit="1" customWidth="1"/>
    <col min="6121" max="6121" width="0" style="6" hidden="1" customWidth="1"/>
    <col min="6122" max="6122" width="11.5" style="6" bestFit="1" customWidth="1"/>
    <col min="6123" max="6124" width="10.5" style="6" bestFit="1" customWidth="1"/>
    <col min="6125" max="6125" width="12.5" style="6" bestFit="1" customWidth="1"/>
    <col min="6126" max="6126" width="35.69921875" style="6" bestFit="1" customWidth="1"/>
    <col min="6127" max="6127" width="11.5" style="6" bestFit="1" customWidth="1"/>
    <col min="6128" max="6129" width="10.5" style="6" bestFit="1" customWidth="1"/>
    <col min="6130" max="6130" width="12.69921875" style="6" bestFit="1" customWidth="1"/>
    <col min="6131" max="6131" width="12.5" style="6" bestFit="1" customWidth="1"/>
    <col min="6132" max="6132" width="11.5" style="6" bestFit="1" customWidth="1"/>
    <col min="6133" max="6133" width="10.5" style="6" bestFit="1" customWidth="1"/>
    <col min="6134" max="6134" width="12.69921875" style="6" bestFit="1" customWidth="1"/>
    <col min="6135" max="6135" width="12.5" style="6" bestFit="1" customWidth="1"/>
    <col min="6136" max="6137" width="9.5" style="6" bestFit="1" customWidth="1"/>
    <col min="6138" max="6138" width="12.69921875" style="6" bestFit="1" customWidth="1"/>
    <col min="6139" max="6139" width="10.5" style="6" bestFit="1" customWidth="1"/>
    <col min="6140" max="6141" width="9.5" style="6" bestFit="1" customWidth="1"/>
    <col min="6142" max="6142" width="12.69921875" style="6" bestFit="1" customWidth="1"/>
    <col min="6143" max="6143" width="11.5" style="6" bestFit="1" customWidth="1"/>
    <col min="6144" max="6145" width="10.5" style="6" bestFit="1" customWidth="1"/>
    <col min="6146" max="6146" width="12.69921875" style="6" bestFit="1" customWidth="1"/>
    <col min="6147" max="6147" width="10.5" style="6" bestFit="1" customWidth="1"/>
    <col min="6148" max="6148" width="9.5" style="6" bestFit="1" customWidth="1"/>
    <col min="6149" max="6149" width="9.69921875" style="6" bestFit="1" customWidth="1"/>
    <col min="6150" max="6150" width="12.69921875" style="6" bestFit="1" customWidth="1"/>
    <col min="6151" max="6151" width="11.5" style="6" bestFit="1" customWidth="1"/>
    <col min="6152" max="6153" width="10.5" style="6" bestFit="1" customWidth="1"/>
    <col min="6154" max="6154" width="12.5" style="6" bestFit="1" customWidth="1"/>
    <col min="6155" max="6155" width="12.69921875" style="6" customWidth="1"/>
    <col min="6156" max="6157" width="9.296875" style="6"/>
    <col min="6158" max="6158" width="9.296875" style="6" customWidth="1"/>
    <col min="6159" max="6346" width="9.296875" style="6"/>
    <col min="6347" max="6347" width="32" style="6" customWidth="1"/>
    <col min="6348" max="6348" width="11.5" style="6" bestFit="1" customWidth="1"/>
    <col min="6349" max="6350" width="10.5" style="6" bestFit="1" customWidth="1"/>
    <col min="6351" max="6351" width="12.69921875" style="6" bestFit="1" customWidth="1"/>
    <col min="6352" max="6352" width="0" style="6" hidden="1" customWidth="1"/>
    <col min="6353" max="6353" width="11.5" style="6" bestFit="1" customWidth="1"/>
    <col min="6354" max="6355" width="10.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0.5" style="6" bestFit="1" customWidth="1"/>
    <col min="6364" max="6365" width="9.5" style="6" bestFit="1" customWidth="1"/>
    <col min="6366" max="6366" width="12.5" style="6" bestFit="1" customWidth="1"/>
    <col min="6367" max="6367" width="0" style="6" hidden="1" customWidth="1"/>
    <col min="6368" max="6368" width="11.5" style="6" bestFit="1" customWidth="1"/>
    <col min="6369" max="6370" width="10.5" style="6" bestFit="1" customWidth="1"/>
    <col min="6371" max="6371" width="12.5" style="6" bestFit="1" customWidth="1"/>
    <col min="6372" max="6372" width="0" style="6" hidden="1" customWidth="1"/>
    <col min="6373" max="6373" width="10.5" style="6" bestFit="1" customWidth="1"/>
    <col min="6374" max="6374" width="9.5" style="6" bestFit="1" customWidth="1"/>
    <col min="6375" max="6375" width="9.69921875" style="6" bestFit="1" customWidth="1"/>
    <col min="6376" max="6376" width="12.69921875" style="6" bestFit="1" customWidth="1"/>
    <col min="6377" max="6377" width="0" style="6" hidden="1" customWidth="1"/>
    <col min="6378" max="6378" width="11.5" style="6" bestFit="1" customWidth="1"/>
    <col min="6379" max="6380" width="10.5" style="6" bestFit="1" customWidth="1"/>
    <col min="6381" max="6381" width="12.5" style="6" bestFit="1" customWidth="1"/>
    <col min="6382" max="6382" width="35.69921875" style="6" bestFit="1" customWidth="1"/>
    <col min="6383" max="6383" width="11.5" style="6" bestFit="1" customWidth="1"/>
    <col min="6384" max="6385" width="10.5" style="6" bestFit="1" customWidth="1"/>
    <col min="6386" max="6386" width="12.69921875" style="6" bestFit="1" customWidth="1"/>
    <col min="6387" max="6387" width="12.5" style="6" bestFit="1" customWidth="1"/>
    <col min="6388" max="6388" width="11.5" style="6" bestFit="1" customWidth="1"/>
    <col min="6389" max="6389" width="10.5" style="6" bestFit="1" customWidth="1"/>
    <col min="6390" max="6390" width="12.69921875" style="6" bestFit="1" customWidth="1"/>
    <col min="6391" max="6391" width="12.5" style="6" bestFit="1" customWidth="1"/>
    <col min="6392" max="6393" width="9.5" style="6" bestFit="1" customWidth="1"/>
    <col min="6394" max="6394" width="12.69921875" style="6" bestFit="1" customWidth="1"/>
    <col min="6395" max="6395" width="10.5" style="6" bestFit="1" customWidth="1"/>
    <col min="6396" max="6397" width="9.5" style="6" bestFit="1" customWidth="1"/>
    <col min="6398" max="6398" width="12.69921875" style="6" bestFit="1" customWidth="1"/>
    <col min="6399" max="6399" width="11.5" style="6" bestFit="1" customWidth="1"/>
    <col min="6400" max="6401" width="10.5" style="6" bestFit="1" customWidth="1"/>
    <col min="6402" max="6402" width="12.69921875" style="6" bestFit="1" customWidth="1"/>
    <col min="6403" max="6403" width="10.5" style="6" bestFit="1" customWidth="1"/>
    <col min="6404" max="6404" width="9.5" style="6" bestFit="1" customWidth="1"/>
    <col min="6405" max="6405" width="9.69921875" style="6" bestFit="1" customWidth="1"/>
    <col min="6406" max="6406" width="12.69921875" style="6" bestFit="1" customWidth="1"/>
    <col min="6407" max="6407" width="11.5" style="6" bestFit="1" customWidth="1"/>
    <col min="6408" max="6409" width="10.5" style="6" bestFit="1" customWidth="1"/>
    <col min="6410" max="6410" width="12.5" style="6" bestFit="1" customWidth="1"/>
    <col min="6411" max="6411" width="12.69921875" style="6" customWidth="1"/>
    <col min="6412" max="6413" width="9.296875" style="6"/>
    <col min="6414" max="6414" width="9.296875" style="6" customWidth="1"/>
    <col min="6415" max="6602" width="9.296875" style="6"/>
    <col min="6603" max="6603" width="32" style="6" customWidth="1"/>
    <col min="6604" max="6604" width="11.5" style="6" bestFit="1" customWidth="1"/>
    <col min="6605" max="6606" width="10.5" style="6" bestFit="1" customWidth="1"/>
    <col min="6607" max="6607" width="12.69921875" style="6" bestFit="1" customWidth="1"/>
    <col min="6608" max="6608" width="0" style="6" hidden="1" customWidth="1"/>
    <col min="6609" max="6609" width="11.5" style="6" bestFit="1" customWidth="1"/>
    <col min="6610" max="6611" width="10.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0.5" style="6" bestFit="1" customWidth="1"/>
    <col min="6620" max="6621" width="9.5" style="6" bestFit="1" customWidth="1"/>
    <col min="6622" max="6622" width="12.5" style="6" bestFit="1" customWidth="1"/>
    <col min="6623" max="6623" width="0" style="6" hidden="1" customWidth="1"/>
    <col min="6624" max="6624" width="11.5" style="6" bestFit="1" customWidth="1"/>
    <col min="6625" max="6626" width="10.5" style="6" bestFit="1" customWidth="1"/>
    <col min="6627" max="6627" width="12.5" style="6" bestFit="1" customWidth="1"/>
    <col min="6628" max="6628" width="0" style="6" hidden="1" customWidth="1"/>
    <col min="6629" max="6629" width="10.5" style="6" bestFit="1" customWidth="1"/>
    <col min="6630" max="6630" width="9.5" style="6" bestFit="1" customWidth="1"/>
    <col min="6631" max="6631" width="9.69921875" style="6" bestFit="1" customWidth="1"/>
    <col min="6632" max="6632" width="12.69921875" style="6" bestFit="1" customWidth="1"/>
    <col min="6633" max="6633" width="0" style="6" hidden="1" customWidth="1"/>
    <col min="6634" max="6634" width="11.5" style="6" bestFit="1" customWidth="1"/>
    <col min="6635" max="6636" width="10.5" style="6" bestFit="1" customWidth="1"/>
    <col min="6637" max="6637" width="12.5" style="6" bestFit="1" customWidth="1"/>
    <col min="6638" max="6638" width="35.69921875" style="6" bestFit="1" customWidth="1"/>
    <col min="6639" max="6639" width="11.5" style="6" bestFit="1" customWidth="1"/>
    <col min="6640" max="6641" width="10.5" style="6" bestFit="1" customWidth="1"/>
    <col min="6642" max="6642" width="12.69921875" style="6" bestFit="1" customWidth="1"/>
    <col min="6643" max="6643" width="12.5" style="6" bestFit="1" customWidth="1"/>
    <col min="6644" max="6644" width="11.5" style="6" bestFit="1" customWidth="1"/>
    <col min="6645" max="6645" width="10.5" style="6" bestFit="1" customWidth="1"/>
    <col min="6646" max="6646" width="12.69921875" style="6" bestFit="1" customWidth="1"/>
    <col min="6647" max="6647" width="12.5" style="6" bestFit="1" customWidth="1"/>
    <col min="6648" max="6649" width="9.5" style="6" bestFit="1" customWidth="1"/>
    <col min="6650" max="6650" width="12.69921875" style="6" bestFit="1" customWidth="1"/>
    <col min="6651" max="6651" width="10.5" style="6" bestFit="1" customWidth="1"/>
    <col min="6652" max="6653" width="9.5" style="6" bestFit="1" customWidth="1"/>
    <col min="6654" max="6654" width="12.69921875" style="6" bestFit="1" customWidth="1"/>
    <col min="6655" max="6655" width="11.5" style="6" bestFit="1" customWidth="1"/>
    <col min="6656" max="6657" width="10.5" style="6" bestFit="1" customWidth="1"/>
    <col min="6658" max="6658" width="12.69921875" style="6" bestFit="1" customWidth="1"/>
    <col min="6659" max="6659" width="10.5" style="6" bestFit="1" customWidth="1"/>
    <col min="6660" max="6660" width="9.5" style="6" bestFit="1" customWidth="1"/>
    <col min="6661" max="6661" width="9.69921875" style="6" bestFit="1" customWidth="1"/>
    <col min="6662" max="6662" width="12.69921875" style="6" bestFit="1" customWidth="1"/>
    <col min="6663" max="6663" width="11.5" style="6" bestFit="1" customWidth="1"/>
    <col min="6664" max="6665" width="10.5" style="6" bestFit="1" customWidth="1"/>
    <col min="6666" max="6666" width="12.5" style="6" bestFit="1" customWidth="1"/>
    <col min="6667" max="6667" width="12.69921875" style="6" customWidth="1"/>
    <col min="6668" max="6669" width="9.296875" style="6"/>
    <col min="6670" max="6670" width="9.296875" style="6" customWidth="1"/>
    <col min="6671" max="6858" width="9.296875" style="6"/>
    <col min="6859" max="6859" width="32" style="6" customWidth="1"/>
    <col min="6860" max="6860" width="11.5" style="6" bestFit="1" customWidth="1"/>
    <col min="6861" max="6862" width="10.5" style="6" bestFit="1" customWidth="1"/>
    <col min="6863" max="6863" width="12.69921875" style="6" bestFit="1" customWidth="1"/>
    <col min="6864" max="6864" width="0" style="6" hidden="1" customWidth="1"/>
    <col min="6865" max="6865" width="11.5" style="6" bestFit="1" customWidth="1"/>
    <col min="6866" max="6867" width="10.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0.5" style="6" bestFit="1" customWidth="1"/>
    <col min="6876" max="6877" width="9.5" style="6" bestFit="1" customWidth="1"/>
    <col min="6878" max="6878" width="12.5" style="6" bestFit="1" customWidth="1"/>
    <col min="6879" max="6879" width="0" style="6" hidden="1" customWidth="1"/>
    <col min="6880" max="6880" width="11.5" style="6" bestFit="1" customWidth="1"/>
    <col min="6881" max="6882" width="10.5" style="6" bestFit="1" customWidth="1"/>
    <col min="6883" max="6883" width="12.5" style="6" bestFit="1" customWidth="1"/>
    <col min="6884" max="6884" width="0" style="6" hidden="1" customWidth="1"/>
    <col min="6885" max="6885" width="10.5" style="6" bestFit="1" customWidth="1"/>
    <col min="6886" max="6886" width="9.5" style="6" bestFit="1" customWidth="1"/>
    <col min="6887" max="6887" width="9.69921875" style="6" bestFit="1" customWidth="1"/>
    <col min="6888" max="6888" width="12.69921875" style="6" bestFit="1" customWidth="1"/>
    <col min="6889" max="6889" width="0" style="6" hidden="1" customWidth="1"/>
    <col min="6890" max="6890" width="11.5" style="6" bestFit="1" customWidth="1"/>
    <col min="6891" max="6892" width="10.5" style="6" bestFit="1" customWidth="1"/>
    <col min="6893" max="6893" width="12.5" style="6" bestFit="1" customWidth="1"/>
    <col min="6894" max="6894" width="35.69921875" style="6" bestFit="1" customWidth="1"/>
    <col min="6895" max="6895" width="11.5" style="6" bestFit="1" customWidth="1"/>
    <col min="6896" max="6897" width="10.5" style="6" bestFit="1" customWidth="1"/>
    <col min="6898" max="6898" width="12.69921875" style="6" bestFit="1" customWidth="1"/>
    <col min="6899" max="6899" width="12.5" style="6" bestFit="1" customWidth="1"/>
    <col min="6900" max="6900" width="11.5" style="6" bestFit="1" customWidth="1"/>
    <col min="6901" max="6901" width="10.5" style="6" bestFit="1" customWidth="1"/>
    <col min="6902" max="6902" width="12.69921875" style="6" bestFit="1" customWidth="1"/>
    <col min="6903" max="6903" width="12.5" style="6" bestFit="1" customWidth="1"/>
    <col min="6904" max="6905" width="9.5" style="6" bestFit="1" customWidth="1"/>
    <col min="6906" max="6906" width="12.69921875" style="6" bestFit="1" customWidth="1"/>
    <col min="6907" max="6907" width="10.5" style="6" bestFit="1" customWidth="1"/>
    <col min="6908" max="6909" width="9.5" style="6" bestFit="1" customWidth="1"/>
    <col min="6910" max="6910" width="12.69921875" style="6" bestFit="1" customWidth="1"/>
    <col min="6911" max="6911" width="11.5" style="6" bestFit="1" customWidth="1"/>
    <col min="6912" max="6913" width="10.5" style="6" bestFit="1" customWidth="1"/>
    <col min="6914" max="6914" width="12.69921875" style="6" bestFit="1" customWidth="1"/>
    <col min="6915" max="6915" width="10.5" style="6" bestFit="1" customWidth="1"/>
    <col min="6916" max="6916" width="9.5" style="6" bestFit="1" customWidth="1"/>
    <col min="6917" max="6917" width="9.69921875" style="6" bestFit="1" customWidth="1"/>
    <col min="6918" max="6918" width="12.69921875" style="6" bestFit="1" customWidth="1"/>
    <col min="6919" max="6919" width="11.5" style="6" bestFit="1" customWidth="1"/>
    <col min="6920" max="6921" width="10.5" style="6" bestFit="1" customWidth="1"/>
    <col min="6922" max="6922" width="12.5" style="6" bestFit="1" customWidth="1"/>
    <col min="6923" max="6923" width="12.69921875" style="6" customWidth="1"/>
    <col min="6924" max="6925" width="9.296875" style="6"/>
    <col min="6926" max="6926" width="9.296875" style="6" customWidth="1"/>
    <col min="6927" max="7114" width="9.296875" style="6"/>
    <col min="7115" max="7115" width="32" style="6" customWidth="1"/>
    <col min="7116" max="7116" width="11.5" style="6" bestFit="1" customWidth="1"/>
    <col min="7117" max="7118" width="10.5" style="6" bestFit="1" customWidth="1"/>
    <col min="7119" max="7119" width="12.69921875" style="6" bestFit="1" customWidth="1"/>
    <col min="7120" max="7120" width="0" style="6" hidden="1" customWidth="1"/>
    <col min="7121" max="7121" width="11.5" style="6" bestFit="1" customWidth="1"/>
    <col min="7122" max="7123" width="10.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0.5" style="6" bestFit="1" customWidth="1"/>
    <col min="7132" max="7133" width="9.5" style="6" bestFit="1" customWidth="1"/>
    <col min="7134" max="7134" width="12.5" style="6" bestFit="1" customWidth="1"/>
    <col min="7135" max="7135" width="0" style="6" hidden="1" customWidth="1"/>
    <col min="7136" max="7136" width="11.5" style="6" bestFit="1" customWidth="1"/>
    <col min="7137" max="7138" width="10.5" style="6" bestFit="1" customWidth="1"/>
    <col min="7139" max="7139" width="12.5" style="6" bestFit="1" customWidth="1"/>
    <col min="7140" max="7140" width="0" style="6" hidden="1" customWidth="1"/>
    <col min="7141" max="7141" width="10.5" style="6" bestFit="1" customWidth="1"/>
    <col min="7142" max="7142" width="9.5" style="6" bestFit="1" customWidth="1"/>
    <col min="7143" max="7143" width="9.69921875" style="6" bestFit="1" customWidth="1"/>
    <col min="7144" max="7144" width="12.69921875" style="6" bestFit="1" customWidth="1"/>
    <col min="7145" max="7145" width="0" style="6" hidden="1" customWidth="1"/>
    <col min="7146" max="7146" width="11.5" style="6" bestFit="1" customWidth="1"/>
    <col min="7147" max="7148" width="10.5" style="6" bestFit="1" customWidth="1"/>
    <col min="7149" max="7149" width="12.5" style="6" bestFit="1" customWidth="1"/>
    <col min="7150" max="7150" width="35.69921875" style="6" bestFit="1" customWidth="1"/>
    <col min="7151" max="7151" width="11.5" style="6" bestFit="1" customWidth="1"/>
    <col min="7152" max="7153" width="10.5" style="6" bestFit="1" customWidth="1"/>
    <col min="7154" max="7154" width="12.69921875" style="6" bestFit="1" customWidth="1"/>
    <col min="7155" max="7155" width="12.5" style="6" bestFit="1" customWidth="1"/>
    <col min="7156" max="7156" width="11.5" style="6" bestFit="1" customWidth="1"/>
    <col min="7157" max="7157" width="10.5" style="6" bestFit="1" customWidth="1"/>
    <col min="7158" max="7158" width="12.69921875" style="6" bestFit="1" customWidth="1"/>
    <col min="7159" max="7159" width="12.5" style="6" bestFit="1" customWidth="1"/>
    <col min="7160" max="7161" width="9.5" style="6" bestFit="1" customWidth="1"/>
    <col min="7162" max="7162" width="12.69921875" style="6" bestFit="1" customWidth="1"/>
    <col min="7163" max="7163" width="10.5" style="6" bestFit="1" customWidth="1"/>
    <col min="7164" max="7165" width="9.5" style="6" bestFit="1" customWidth="1"/>
    <col min="7166" max="7166" width="12.69921875" style="6" bestFit="1" customWidth="1"/>
    <col min="7167" max="7167" width="11.5" style="6" bestFit="1" customWidth="1"/>
    <col min="7168" max="7169" width="10.5" style="6" bestFit="1" customWidth="1"/>
    <col min="7170" max="7170" width="12.69921875" style="6" bestFit="1" customWidth="1"/>
    <col min="7171" max="7171" width="10.5" style="6" bestFit="1" customWidth="1"/>
    <col min="7172" max="7172" width="9.5" style="6" bestFit="1" customWidth="1"/>
    <col min="7173" max="7173" width="9.69921875" style="6" bestFit="1" customWidth="1"/>
    <col min="7174" max="7174" width="12.69921875" style="6" bestFit="1" customWidth="1"/>
    <col min="7175" max="7175" width="11.5" style="6" bestFit="1" customWidth="1"/>
    <col min="7176" max="7177" width="10.5" style="6" bestFit="1" customWidth="1"/>
    <col min="7178" max="7178" width="12.5" style="6" bestFit="1" customWidth="1"/>
    <col min="7179" max="7179" width="12.69921875" style="6" customWidth="1"/>
    <col min="7180" max="7181" width="9.296875" style="6"/>
    <col min="7182" max="7182" width="9.296875" style="6" customWidth="1"/>
    <col min="7183" max="7370" width="9.296875" style="6"/>
    <col min="7371" max="7371" width="32" style="6" customWidth="1"/>
    <col min="7372" max="7372" width="11.5" style="6" bestFit="1" customWidth="1"/>
    <col min="7373" max="7374" width="10.5" style="6" bestFit="1" customWidth="1"/>
    <col min="7375" max="7375" width="12.69921875" style="6" bestFit="1" customWidth="1"/>
    <col min="7376" max="7376" width="0" style="6" hidden="1" customWidth="1"/>
    <col min="7377" max="7377" width="11.5" style="6" bestFit="1" customWidth="1"/>
    <col min="7378" max="7379" width="10.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0.5" style="6" bestFit="1" customWidth="1"/>
    <col min="7388" max="7389" width="9.5" style="6" bestFit="1" customWidth="1"/>
    <col min="7390" max="7390" width="12.5" style="6" bestFit="1" customWidth="1"/>
    <col min="7391" max="7391" width="0" style="6" hidden="1" customWidth="1"/>
    <col min="7392" max="7392" width="11.5" style="6" bestFit="1" customWidth="1"/>
    <col min="7393" max="7394" width="10.5" style="6" bestFit="1" customWidth="1"/>
    <col min="7395" max="7395" width="12.5" style="6" bestFit="1" customWidth="1"/>
    <col min="7396" max="7396" width="0" style="6" hidden="1" customWidth="1"/>
    <col min="7397" max="7397" width="10.5" style="6" bestFit="1" customWidth="1"/>
    <col min="7398" max="7398" width="9.5" style="6" bestFit="1" customWidth="1"/>
    <col min="7399" max="7399" width="9.69921875" style="6" bestFit="1" customWidth="1"/>
    <col min="7400" max="7400" width="12.69921875" style="6" bestFit="1" customWidth="1"/>
    <col min="7401" max="7401" width="0" style="6" hidden="1" customWidth="1"/>
    <col min="7402" max="7402" width="11.5" style="6" bestFit="1" customWidth="1"/>
    <col min="7403" max="7404" width="10.5" style="6" bestFit="1" customWidth="1"/>
    <col min="7405" max="7405" width="12.5" style="6" bestFit="1" customWidth="1"/>
    <col min="7406" max="7406" width="35.69921875" style="6" bestFit="1" customWidth="1"/>
    <col min="7407" max="7407" width="11.5" style="6" bestFit="1" customWidth="1"/>
    <col min="7408" max="7409" width="10.5" style="6" bestFit="1" customWidth="1"/>
    <col min="7410" max="7410" width="12.69921875" style="6" bestFit="1" customWidth="1"/>
    <col min="7411" max="7411" width="12.5" style="6" bestFit="1" customWidth="1"/>
    <col min="7412" max="7412" width="11.5" style="6" bestFit="1" customWidth="1"/>
    <col min="7413" max="7413" width="10.5" style="6" bestFit="1" customWidth="1"/>
    <col min="7414" max="7414" width="12.69921875" style="6" bestFit="1" customWidth="1"/>
    <col min="7415" max="7415" width="12.5" style="6" bestFit="1" customWidth="1"/>
    <col min="7416" max="7417" width="9.5" style="6" bestFit="1" customWidth="1"/>
    <col min="7418" max="7418" width="12.69921875" style="6" bestFit="1" customWidth="1"/>
    <col min="7419" max="7419" width="10.5" style="6" bestFit="1" customWidth="1"/>
    <col min="7420" max="7421" width="9.5" style="6" bestFit="1" customWidth="1"/>
    <col min="7422" max="7422" width="12.69921875" style="6" bestFit="1" customWidth="1"/>
    <col min="7423" max="7423" width="11.5" style="6" bestFit="1" customWidth="1"/>
    <col min="7424" max="7425" width="10.5" style="6" bestFit="1" customWidth="1"/>
    <col min="7426" max="7426" width="12.69921875" style="6" bestFit="1" customWidth="1"/>
    <col min="7427" max="7427" width="10.5" style="6" bestFit="1" customWidth="1"/>
    <col min="7428" max="7428" width="9.5" style="6" bestFit="1" customWidth="1"/>
    <col min="7429" max="7429" width="9.69921875" style="6" bestFit="1" customWidth="1"/>
    <col min="7430" max="7430" width="12.69921875" style="6" bestFit="1" customWidth="1"/>
    <col min="7431" max="7431" width="11.5" style="6" bestFit="1" customWidth="1"/>
    <col min="7432" max="7433" width="10.5" style="6" bestFit="1" customWidth="1"/>
    <col min="7434" max="7434" width="12.5" style="6" bestFit="1" customWidth="1"/>
    <col min="7435" max="7435" width="12.69921875" style="6" customWidth="1"/>
    <col min="7436" max="7437" width="9.296875" style="6"/>
    <col min="7438" max="7438" width="9.296875" style="6" customWidth="1"/>
    <col min="7439" max="7626" width="9.296875" style="6"/>
    <col min="7627" max="7627" width="32" style="6" customWidth="1"/>
    <col min="7628" max="7628" width="11.5" style="6" bestFit="1" customWidth="1"/>
    <col min="7629" max="7630" width="10.5" style="6" bestFit="1" customWidth="1"/>
    <col min="7631" max="7631" width="12.69921875" style="6" bestFit="1" customWidth="1"/>
    <col min="7632" max="7632" width="0" style="6" hidden="1" customWidth="1"/>
    <col min="7633" max="7633" width="11.5" style="6" bestFit="1" customWidth="1"/>
    <col min="7634" max="7635" width="10.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0.5" style="6" bestFit="1" customWidth="1"/>
    <col min="7644" max="7645" width="9.5" style="6" bestFit="1" customWidth="1"/>
    <col min="7646" max="7646" width="12.5" style="6" bestFit="1" customWidth="1"/>
    <col min="7647" max="7647" width="0" style="6" hidden="1" customWidth="1"/>
    <col min="7648" max="7648" width="11.5" style="6" bestFit="1" customWidth="1"/>
    <col min="7649" max="7650" width="10.5" style="6" bestFit="1" customWidth="1"/>
    <col min="7651" max="7651" width="12.5" style="6" bestFit="1" customWidth="1"/>
    <col min="7652" max="7652" width="0" style="6" hidden="1" customWidth="1"/>
    <col min="7653" max="7653" width="10.5" style="6" bestFit="1" customWidth="1"/>
    <col min="7654" max="7654" width="9.5" style="6" bestFit="1" customWidth="1"/>
    <col min="7655" max="7655" width="9.69921875" style="6" bestFit="1" customWidth="1"/>
    <col min="7656" max="7656" width="12.69921875" style="6" bestFit="1" customWidth="1"/>
    <col min="7657" max="7657" width="0" style="6" hidden="1" customWidth="1"/>
    <col min="7658" max="7658" width="11.5" style="6" bestFit="1" customWidth="1"/>
    <col min="7659" max="7660" width="10.5" style="6" bestFit="1" customWidth="1"/>
    <col min="7661" max="7661" width="12.5" style="6" bestFit="1" customWidth="1"/>
    <col min="7662" max="7662" width="35.69921875" style="6" bestFit="1" customWidth="1"/>
    <col min="7663" max="7663" width="11.5" style="6" bestFit="1" customWidth="1"/>
    <col min="7664" max="7665" width="10.5" style="6" bestFit="1" customWidth="1"/>
    <col min="7666" max="7666" width="12.69921875" style="6" bestFit="1" customWidth="1"/>
    <col min="7667" max="7667" width="12.5" style="6" bestFit="1" customWidth="1"/>
    <col min="7668" max="7668" width="11.5" style="6" bestFit="1" customWidth="1"/>
    <col min="7669" max="7669" width="10.5" style="6" bestFit="1" customWidth="1"/>
    <col min="7670" max="7670" width="12.69921875" style="6" bestFit="1" customWidth="1"/>
    <col min="7671" max="7671" width="12.5" style="6" bestFit="1" customWidth="1"/>
    <col min="7672" max="7673" width="9.5" style="6" bestFit="1" customWidth="1"/>
    <col min="7674" max="7674" width="12.69921875" style="6" bestFit="1" customWidth="1"/>
    <col min="7675" max="7675" width="10.5" style="6" bestFit="1" customWidth="1"/>
    <col min="7676" max="7677" width="9.5" style="6" bestFit="1" customWidth="1"/>
    <col min="7678" max="7678" width="12.69921875" style="6" bestFit="1" customWidth="1"/>
    <col min="7679" max="7679" width="11.5" style="6" bestFit="1" customWidth="1"/>
    <col min="7680" max="7681" width="10.5" style="6" bestFit="1" customWidth="1"/>
    <col min="7682" max="7682" width="12.69921875" style="6" bestFit="1" customWidth="1"/>
    <col min="7683" max="7683" width="10.5" style="6" bestFit="1" customWidth="1"/>
    <col min="7684" max="7684" width="9.5" style="6" bestFit="1" customWidth="1"/>
    <col min="7685" max="7685" width="9.69921875" style="6" bestFit="1" customWidth="1"/>
    <col min="7686" max="7686" width="12.69921875" style="6" bestFit="1" customWidth="1"/>
    <col min="7687" max="7687" width="11.5" style="6" bestFit="1" customWidth="1"/>
    <col min="7688" max="7689" width="10.5" style="6" bestFit="1" customWidth="1"/>
    <col min="7690" max="7690" width="12.5" style="6" bestFit="1" customWidth="1"/>
    <col min="7691" max="7691" width="12.69921875" style="6" customWidth="1"/>
    <col min="7692" max="7693" width="9.296875" style="6"/>
    <col min="7694" max="7694" width="9.296875" style="6" customWidth="1"/>
    <col min="7695" max="7882" width="9.296875" style="6"/>
    <col min="7883" max="7883" width="32" style="6" customWidth="1"/>
    <col min="7884" max="7884" width="11.5" style="6" bestFit="1" customWidth="1"/>
    <col min="7885" max="7886" width="10.5" style="6" bestFit="1" customWidth="1"/>
    <col min="7887" max="7887" width="12.69921875" style="6" bestFit="1" customWidth="1"/>
    <col min="7888" max="7888" width="0" style="6" hidden="1" customWidth="1"/>
    <col min="7889" max="7889" width="11.5" style="6" bestFit="1" customWidth="1"/>
    <col min="7890" max="7891" width="10.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0.5" style="6" bestFit="1" customWidth="1"/>
    <col min="7900" max="7901" width="9.5" style="6" bestFit="1" customWidth="1"/>
    <col min="7902" max="7902" width="12.5" style="6" bestFit="1" customWidth="1"/>
    <col min="7903" max="7903" width="0" style="6" hidden="1" customWidth="1"/>
    <col min="7904" max="7904" width="11.5" style="6" bestFit="1" customWidth="1"/>
    <col min="7905" max="7906" width="10.5" style="6" bestFit="1" customWidth="1"/>
    <col min="7907" max="7907" width="12.5" style="6" bestFit="1" customWidth="1"/>
    <col min="7908" max="7908" width="0" style="6" hidden="1" customWidth="1"/>
    <col min="7909" max="7909" width="10.5" style="6" bestFit="1" customWidth="1"/>
    <col min="7910" max="7910" width="9.5" style="6" bestFit="1" customWidth="1"/>
    <col min="7911" max="7911" width="9.69921875" style="6" bestFit="1" customWidth="1"/>
    <col min="7912" max="7912" width="12.69921875" style="6" bestFit="1" customWidth="1"/>
    <col min="7913" max="7913" width="0" style="6" hidden="1" customWidth="1"/>
    <col min="7914" max="7914" width="11.5" style="6" bestFit="1" customWidth="1"/>
    <col min="7915" max="7916" width="10.5" style="6" bestFit="1" customWidth="1"/>
    <col min="7917" max="7917" width="12.5" style="6" bestFit="1" customWidth="1"/>
    <col min="7918" max="7918" width="35.69921875" style="6" bestFit="1" customWidth="1"/>
    <col min="7919" max="7919" width="11.5" style="6" bestFit="1" customWidth="1"/>
    <col min="7920" max="7921" width="10.5" style="6" bestFit="1" customWidth="1"/>
    <col min="7922" max="7922" width="12.69921875" style="6" bestFit="1" customWidth="1"/>
    <col min="7923" max="7923" width="12.5" style="6" bestFit="1" customWidth="1"/>
    <col min="7924" max="7924" width="11.5" style="6" bestFit="1" customWidth="1"/>
    <col min="7925" max="7925" width="10.5" style="6" bestFit="1" customWidth="1"/>
    <col min="7926" max="7926" width="12.69921875" style="6" bestFit="1" customWidth="1"/>
    <col min="7927" max="7927" width="12.5" style="6" bestFit="1" customWidth="1"/>
    <col min="7928" max="7929" width="9.5" style="6" bestFit="1" customWidth="1"/>
    <col min="7930" max="7930" width="12.69921875" style="6" bestFit="1" customWidth="1"/>
    <col min="7931" max="7931" width="10.5" style="6" bestFit="1" customWidth="1"/>
    <col min="7932" max="7933" width="9.5" style="6" bestFit="1" customWidth="1"/>
    <col min="7934" max="7934" width="12.69921875" style="6" bestFit="1" customWidth="1"/>
    <col min="7935" max="7935" width="11.5" style="6" bestFit="1" customWidth="1"/>
    <col min="7936" max="7937" width="10.5" style="6" bestFit="1" customWidth="1"/>
    <col min="7938" max="7938" width="12.69921875" style="6" bestFit="1" customWidth="1"/>
    <col min="7939" max="7939" width="10.5" style="6" bestFit="1" customWidth="1"/>
    <col min="7940" max="7940" width="9.5" style="6" bestFit="1" customWidth="1"/>
    <col min="7941" max="7941" width="9.69921875" style="6" bestFit="1" customWidth="1"/>
    <col min="7942" max="7942" width="12.69921875" style="6" bestFit="1" customWidth="1"/>
    <col min="7943" max="7943" width="11.5" style="6" bestFit="1" customWidth="1"/>
    <col min="7944" max="7945" width="10.5" style="6" bestFit="1" customWidth="1"/>
    <col min="7946" max="7946" width="12.5" style="6" bestFit="1" customWidth="1"/>
    <col min="7947" max="7947" width="12.69921875" style="6" customWidth="1"/>
    <col min="7948" max="7949" width="9.296875" style="6"/>
    <col min="7950" max="7950" width="9.296875" style="6" customWidth="1"/>
    <col min="7951" max="8138" width="9.296875" style="6"/>
    <col min="8139" max="8139" width="32" style="6" customWidth="1"/>
    <col min="8140" max="8140" width="11.5" style="6" bestFit="1" customWidth="1"/>
    <col min="8141" max="8142" width="10.5" style="6" bestFit="1" customWidth="1"/>
    <col min="8143" max="8143" width="12.69921875" style="6" bestFit="1" customWidth="1"/>
    <col min="8144" max="8144" width="0" style="6" hidden="1" customWidth="1"/>
    <col min="8145" max="8145" width="11.5" style="6" bestFit="1" customWidth="1"/>
    <col min="8146" max="8147" width="10.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0.5" style="6" bestFit="1" customWidth="1"/>
    <col min="8156" max="8157" width="9.5" style="6" bestFit="1" customWidth="1"/>
    <col min="8158" max="8158" width="12.5" style="6" bestFit="1" customWidth="1"/>
    <col min="8159" max="8159" width="0" style="6" hidden="1" customWidth="1"/>
    <col min="8160" max="8160" width="11.5" style="6" bestFit="1" customWidth="1"/>
    <col min="8161" max="8162" width="10.5" style="6" bestFit="1" customWidth="1"/>
    <col min="8163" max="8163" width="12.5" style="6" bestFit="1" customWidth="1"/>
    <col min="8164" max="8164" width="0" style="6" hidden="1" customWidth="1"/>
    <col min="8165" max="8165" width="10.5" style="6" bestFit="1" customWidth="1"/>
    <col min="8166" max="8166" width="9.5" style="6" bestFit="1" customWidth="1"/>
    <col min="8167" max="8167" width="9.69921875" style="6" bestFit="1" customWidth="1"/>
    <col min="8168" max="8168" width="12.69921875" style="6" bestFit="1" customWidth="1"/>
    <col min="8169" max="8169" width="0" style="6" hidden="1" customWidth="1"/>
    <col min="8170" max="8170" width="11.5" style="6" bestFit="1" customWidth="1"/>
    <col min="8171" max="8172" width="10.5" style="6" bestFit="1" customWidth="1"/>
    <col min="8173" max="8173" width="12.5" style="6" bestFit="1" customWidth="1"/>
    <col min="8174" max="8174" width="35.69921875" style="6" bestFit="1" customWidth="1"/>
    <col min="8175" max="8175" width="11.5" style="6" bestFit="1" customWidth="1"/>
    <col min="8176" max="8177" width="10.5" style="6" bestFit="1" customWidth="1"/>
    <col min="8178" max="8178" width="12.69921875" style="6" bestFit="1" customWidth="1"/>
    <col min="8179" max="8179" width="12.5" style="6" bestFit="1" customWidth="1"/>
    <col min="8180" max="8180" width="11.5" style="6" bestFit="1" customWidth="1"/>
    <col min="8181" max="8181" width="10.5" style="6" bestFit="1" customWidth="1"/>
    <col min="8182" max="8182" width="12.69921875" style="6" bestFit="1" customWidth="1"/>
    <col min="8183" max="8183" width="12.5" style="6" bestFit="1" customWidth="1"/>
    <col min="8184" max="8185" width="9.5" style="6" bestFit="1" customWidth="1"/>
    <col min="8186" max="8186" width="12.69921875" style="6" bestFit="1" customWidth="1"/>
    <col min="8187" max="8187" width="10.5" style="6" bestFit="1" customWidth="1"/>
    <col min="8188" max="8189" width="9.5" style="6" bestFit="1" customWidth="1"/>
    <col min="8190" max="8190" width="12.69921875" style="6" bestFit="1" customWidth="1"/>
    <col min="8191" max="8191" width="11.5" style="6" bestFit="1" customWidth="1"/>
    <col min="8192" max="8193" width="10.5" style="6" bestFit="1" customWidth="1"/>
    <col min="8194" max="8194" width="12.69921875" style="6" bestFit="1" customWidth="1"/>
    <col min="8195" max="8195" width="10.5" style="6" bestFit="1" customWidth="1"/>
    <col min="8196" max="8196" width="9.5" style="6" bestFit="1" customWidth="1"/>
    <col min="8197" max="8197" width="9.69921875" style="6" bestFit="1" customWidth="1"/>
    <col min="8198" max="8198" width="12.69921875" style="6" bestFit="1" customWidth="1"/>
    <col min="8199" max="8199" width="11.5" style="6" bestFit="1" customWidth="1"/>
    <col min="8200" max="8201" width="10.5" style="6" bestFit="1" customWidth="1"/>
    <col min="8202" max="8202" width="12.5" style="6" bestFit="1" customWidth="1"/>
    <col min="8203" max="8203" width="12.69921875" style="6" customWidth="1"/>
    <col min="8204" max="8205" width="9.296875" style="6"/>
    <col min="8206" max="8206" width="9.296875" style="6" customWidth="1"/>
    <col min="8207" max="8394" width="9.296875" style="6"/>
    <col min="8395" max="8395" width="32" style="6" customWidth="1"/>
    <col min="8396" max="8396" width="11.5" style="6" bestFit="1" customWidth="1"/>
    <col min="8397" max="8398" width="10.5" style="6" bestFit="1" customWidth="1"/>
    <col min="8399" max="8399" width="12.69921875" style="6" bestFit="1" customWidth="1"/>
    <col min="8400" max="8400" width="0" style="6" hidden="1" customWidth="1"/>
    <col min="8401" max="8401" width="11.5" style="6" bestFit="1" customWidth="1"/>
    <col min="8402" max="8403" width="10.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0.5" style="6" bestFit="1" customWidth="1"/>
    <col min="8412" max="8413" width="9.5" style="6" bestFit="1" customWidth="1"/>
    <col min="8414" max="8414" width="12.5" style="6" bestFit="1" customWidth="1"/>
    <col min="8415" max="8415" width="0" style="6" hidden="1" customWidth="1"/>
    <col min="8416" max="8416" width="11.5" style="6" bestFit="1" customWidth="1"/>
    <col min="8417" max="8418" width="10.5" style="6" bestFit="1" customWidth="1"/>
    <col min="8419" max="8419" width="12.5" style="6" bestFit="1" customWidth="1"/>
    <col min="8420" max="8420" width="0" style="6" hidden="1" customWidth="1"/>
    <col min="8421" max="8421" width="10.5" style="6" bestFit="1" customWidth="1"/>
    <col min="8422" max="8422" width="9.5" style="6" bestFit="1" customWidth="1"/>
    <col min="8423" max="8423" width="9.69921875" style="6" bestFit="1" customWidth="1"/>
    <col min="8424" max="8424" width="12.69921875" style="6" bestFit="1" customWidth="1"/>
    <col min="8425" max="8425" width="0" style="6" hidden="1" customWidth="1"/>
    <col min="8426" max="8426" width="11.5" style="6" bestFit="1" customWidth="1"/>
    <col min="8427" max="8428" width="10.5" style="6" bestFit="1" customWidth="1"/>
    <col min="8429" max="8429" width="12.5" style="6" bestFit="1" customWidth="1"/>
    <col min="8430" max="8430" width="35.69921875" style="6" bestFit="1" customWidth="1"/>
    <col min="8431" max="8431" width="11.5" style="6" bestFit="1" customWidth="1"/>
    <col min="8432" max="8433" width="10.5" style="6" bestFit="1" customWidth="1"/>
    <col min="8434" max="8434" width="12.69921875" style="6" bestFit="1" customWidth="1"/>
    <col min="8435" max="8435" width="12.5" style="6" bestFit="1" customWidth="1"/>
    <col min="8436" max="8436" width="11.5" style="6" bestFit="1" customWidth="1"/>
    <col min="8437" max="8437" width="10.5" style="6" bestFit="1" customWidth="1"/>
    <col min="8438" max="8438" width="12.69921875" style="6" bestFit="1" customWidth="1"/>
    <col min="8439" max="8439" width="12.5" style="6" bestFit="1" customWidth="1"/>
    <col min="8440" max="8441" width="9.5" style="6" bestFit="1" customWidth="1"/>
    <col min="8442" max="8442" width="12.69921875" style="6" bestFit="1" customWidth="1"/>
    <col min="8443" max="8443" width="10.5" style="6" bestFit="1" customWidth="1"/>
    <col min="8444" max="8445" width="9.5" style="6" bestFit="1" customWidth="1"/>
    <col min="8446" max="8446" width="12.69921875" style="6" bestFit="1" customWidth="1"/>
    <col min="8447" max="8447" width="11.5" style="6" bestFit="1" customWidth="1"/>
    <col min="8448" max="8449" width="10.5" style="6" bestFit="1" customWidth="1"/>
    <col min="8450" max="8450" width="12.69921875" style="6" bestFit="1" customWidth="1"/>
    <col min="8451" max="8451" width="10.5" style="6" bestFit="1" customWidth="1"/>
    <col min="8452" max="8452" width="9.5" style="6" bestFit="1" customWidth="1"/>
    <col min="8453" max="8453" width="9.69921875" style="6" bestFit="1" customWidth="1"/>
    <col min="8454" max="8454" width="12.69921875" style="6" bestFit="1" customWidth="1"/>
    <col min="8455" max="8455" width="11.5" style="6" bestFit="1" customWidth="1"/>
    <col min="8456" max="8457" width="10.5" style="6" bestFit="1" customWidth="1"/>
    <col min="8458" max="8458" width="12.5" style="6" bestFit="1" customWidth="1"/>
    <col min="8459" max="8459" width="12.69921875" style="6" customWidth="1"/>
    <col min="8460" max="8461" width="9.296875" style="6"/>
    <col min="8462" max="8462" width="9.296875" style="6" customWidth="1"/>
    <col min="8463" max="8650" width="9.296875" style="6"/>
    <col min="8651" max="8651" width="32" style="6" customWidth="1"/>
    <col min="8652" max="8652" width="11.5" style="6" bestFit="1" customWidth="1"/>
    <col min="8653" max="8654" width="10.5" style="6" bestFit="1" customWidth="1"/>
    <col min="8655" max="8655" width="12.69921875" style="6" bestFit="1" customWidth="1"/>
    <col min="8656" max="8656" width="0" style="6" hidden="1" customWidth="1"/>
    <col min="8657" max="8657" width="11.5" style="6" bestFit="1" customWidth="1"/>
    <col min="8658" max="8659" width="10.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0.5" style="6" bestFit="1" customWidth="1"/>
    <col min="8668" max="8669" width="9.5" style="6" bestFit="1" customWidth="1"/>
    <col min="8670" max="8670" width="12.5" style="6" bestFit="1" customWidth="1"/>
    <col min="8671" max="8671" width="0" style="6" hidden="1" customWidth="1"/>
    <col min="8672" max="8672" width="11.5" style="6" bestFit="1" customWidth="1"/>
    <col min="8673" max="8674" width="10.5" style="6" bestFit="1" customWidth="1"/>
    <col min="8675" max="8675" width="12.5" style="6" bestFit="1" customWidth="1"/>
    <col min="8676" max="8676" width="0" style="6" hidden="1" customWidth="1"/>
    <col min="8677" max="8677" width="10.5" style="6" bestFit="1" customWidth="1"/>
    <col min="8678" max="8678" width="9.5" style="6" bestFit="1" customWidth="1"/>
    <col min="8679" max="8679" width="9.69921875" style="6" bestFit="1" customWidth="1"/>
    <col min="8680" max="8680" width="12.69921875" style="6" bestFit="1" customWidth="1"/>
    <col min="8681" max="8681" width="0" style="6" hidden="1" customWidth="1"/>
    <col min="8682" max="8682" width="11.5" style="6" bestFit="1" customWidth="1"/>
    <col min="8683" max="8684" width="10.5" style="6" bestFit="1" customWidth="1"/>
    <col min="8685" max="8685" width="12.5" style="6" bestFit="1" customWidth="1"/>
    <col min="8686" max="8686" width="35.69921875" style="6" bestFit="1" customWidth="1"/>
    <col min="8687" max="8687" width="11.5" style="6" bestFit="1" customWidth="1"/>
    <col min="8688" max="8689" width="10.5" style="6" bestFit="1" customWidth="1"/>
    <col min="8690" max="8690" width="12.69921875" style="6" bestFit="1" customWidth="1"/>
    <col min="8691" max="8691" width="12.5" style="6" bestFit="1" customWidth="1"/>
    <col min="8692" max="8692" width="11.5" style="6" bestFit="1" customWidth="1"/>
    <col min="8693" max="8693" width="10.5" style="6" bestFit="1" customWidth="1"/>
    <col min="8694" max="8694" width="12.69921875" style="6" bestFit="1" customWidth="1"/>
    <col min="8695" max="8695" width="12.5" style="6" bestFit="1" customWidth="1"/>
    <col min="8696" max="8697" width="9.5" style="6" bestFit="1" customWidth="1"/>
    <col min="8698" max="8698" width="12.69921875" style="6" bestFit="1" customWidth="1"/>
    <col min="8699" max="8699" width="10.5" style="6" bestFit="1" customWidth="1"/>
    <col min="8700" max="8701" width="9.5" style="6" bestFit="1" customWidth="1"/>
    <col min="8702" max="8702" width="12.69921875" style="6" bestFit="1" customWidth="1"/>
    <col min="8703" max="8703" width="11.5" style="6" bestFit="1" customWidth="1"/>
    <col min="8704" max="8705" width="10.5" style="6" bestFit="1" customWidth="1"/>
    <col min="8706" max="8706" width="12.69921875" style="6" bestFit="1" customWidth="1"/>
    <col min="8707" max="8707" width="10.5" style="6" bestFit="1" customWidth="1"/>
    <col min="8708" max="8708" width="9.5" style="6" bestFit="1" customWidth="1"/>
    <col min="8709" max="8709" width="9.69921875" style="6" bestFit="1" customWidth="1"/>
    <col min="8710" max="8710" width="12.69921875" style="6" bestFit="1" customWidth="1"/>
    <col min="8711" max="8711" width="11.5" style="6" bestFit="1" customWidth="1"/>
    <col min="8712" max="8713" width="10.5" style="6" bestFit="1" customWidth="1"/>
    <col min="8714" max="8714" width="12.5" style="6" bestFit="1" customWidth="1"/>
    <col min="8715" max="8715" width="12.69921875" style="6" customWidth="1"/>
    <col min="8716" max="8717" width="9.296875" style="6"/>
    <col min="8718" max="8718" width="9.296875" style="6" customWidth="1"/>
    <col min="8719" max="8906" width="9.296875" style="6"/>
    <col min="8907" max="8907" width="32" style="6" customWidth="1"/>
    <col min="8908" max="8908" width="11.5" style="6" bestFit="1" customWidth="1"/>
    <col min="8909" max="8910" width="10.5" style="6" bestFit="1" customWidth="1"/>
    <col min="8911" max="8911" width="12.69921875" style="6" bestFit="1" customWidth="1"/>
    <col min="8912" max="8912" width="0" style="6" hidden="1" customWidth="1"/>
    <col min="8913" max="8913" width="11.5" style="6" bestFit="1" customWidth="1"/>
    <col min="8914" max="8915" width="10.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0.5" style="6" bestFit="1" customWidth="1"/>
    <col min="8924" max="8925" width="9.5" style="6" bestFit="1" customWidth="1"/>
    <col min="8926" max="8926" width="12.5" style="6" bestFit="1" customWidth="1"/>
    <col min="8927" max="8927" width="0" style="6" hidden="1" customWidth="1"/>
    <col min="8928" max="8928" width="11.5" style="6" bestFit="1" customWidth="1"/>
    <col min="8929" max="8930" width="10.5" style="6" bestFit="1" customWidth="1"/>
    <col min="8931" max="8931" width="12.5" style="6" bestFit="1" customWidth="1"/>
    <col min="8932" max="8932" width="0" style="6" hidden="1" customWidth="1"/>
    <col min="8933" max="8933" width="10.5" style="6" bestFit="1" customWidth="1"/>
    <col min="8934" max="8934" width="9.5" style="6" bestFit="1" customWidth="1"/>
    <col min="8935" max="8935" width="9.69921875" style="6" bestFit="1" customWidth="1"/>
    <col min="8936" max="8936" width="12.69921875" style="6" bestFit="1" customWidth="1"/>
    <col min="8937" max="8937" width="0" style="6" hidden="1" customWidth="1"/>
    <col min="8938" max="8938" width="11.5" style="6" bestFit="1" customWidth="1"/>
    <col min="8939" max="8940" width="10.5" style="6" bestFit="1" customWidth="1"/>
    <col min="8941" max="8941" width="12.5" style="6" bestFit="1" customWidth="1"/>
    <col min="8942" max="8942" width="35.69921875" style="6" bestFit="1" customWidth="1"/>
    <col min="8943" max="8943" width="11.5" style="6" bestFit="1" customWidth="1"/>
    <col min="8944" max="8945" width="10.5" style="6" bestFit="1" customWidth="1"/>
    <col min="8946" max="8946" width="12.69921875" style="6" bestFit="1" customWidth="1"/>
    <col min="8947" max="8947" width="12.5" style="6" bestFit="1" customWidth="1"/>
    <col min="8948" max="8948" width="11.5" style="6" bestFit="1" customWidth="1"/>
    <col min="8949" max="8949" width="10.5" style="6" bestFit="1" customWidth="1"/>
    <col min="8950" max="8950" width="12.69921875" style="6" bestFit="1" customWidth="1"/>
    <col min="8951" max="8951" width="12.5" style="6" bestFit="1" customWidth="1"/>
    <col min="8952" max="8953" width="9.5" style="6" bestFit="1" customWidth="1"/>
    <col min="8954" max="8954" width="12.69921875" style="6" bestFit="1" customWidth="1"/>
    <col min="8955" max="8955" width="10.5" style="6" bestFit="1" customWidth="1"/>
    <col min="8956" max="8957" width="9.5" style="6" bestFit="1" customWidth="1"/>
    <col min="8958" max="8958" width="12.69921875" style="6" bestFit="1" customWidth="1"/>
    <col min="8959" max="8959" width="11.5" style="6" bestFit="1" customWidth="1"/>
    <col min="8960" max="8961" width="10.5" style="6" bestFit="1" customWidth="1"/>
    <col min="8962" max="8962" width="12.69921875" style="6" bestFit="1" customWidth="1"/>
    <col min="8963" max="8963" width="10.5" style="6" bestFit="1" customWidth="1"/>
    <col min="8964" max="8964" width="9.5" style="6" bestFit="1" customWidth="1"/>
    <col min="8965" max="8965" width="9.69921875" style="6" bestFit="1" customWidth="1"/>
    <col min="8966" max="8966" width="12.69921875" style="6" bestFit="1" customWidth="1"/>
    <col min="8967" max="8967" width="11.5" style="6" bestFit="1" customWidth="1"/>
    <col min="8968" max="8969" width="10.5" style="6" bestFit="1" customWidth="1"/>
    <col min="8970" max="8970" width="12.5" style="6" bestFit="1" customWidth="1"/>
    <col min="8971" max="8971" width="12.69921875" style="6" customWidth="1"/>
    <col min="8972" max="8973" width="9.296875" style="6"/>
    <col min="8974" max="8974" width="9.296875" style="6" customWidth="1"/>
    <col min="8975" max="9162" width="9.296875" style="6"/>
    <col min="9163" max="9163" width="32" style="6" customWidth="1"/>
    <col min="9164" max="9164" width="11.5" style="6" bestFit="1" customWidth="1"/>
    <col min="9165" max="9166" width="10.5" style="6" bestFit="1" customWidth="1"/>
    <col min="9167" max="9167" width="12.69921875" style="6" bestFit="1" customWidth="1"/>
    <col min="9168" max="9168" width="0" style="6" hidden="1" customWidth="1"/>
    <col min="9169" max="9169" width="11.5" style="6" bestFit="1" customWidth="1"/>
    <col min="9170" max="9171" width="10.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0.5" style="6" bestFit="1" customWidth="1"/>
    <col min="9180" max="9181" width="9.5" style="6" bestFit="1" customWidth="1"/>
    <col min="9182" max="9182" width="12.5" style="6" bestFit="1" customWidth="1"/>
    <col min="9183" max="9183" width="0" style="6" hidden="1" customWidth="1"/>
    <col min="9184" max="9184" width="11.5" style="6" bestFit="1" customWidth="1"/>
    <col min="9185" max="9186" width="10.5" style="6" bestFit="1" customWidth="1"/>
    <col min="9187" max="9187" width="12.5" style="6" bestFit="1" customWidth="1"/>
    <col min="9188" max="9188" width="0" style="6" hidden="1" customWidth="1"/>
    <col min="9189" max="9189" width="10.5" style="6" bestFit="1" customWidth="1"/>
    <col min="9190" max="9190" width="9.5" style="6" bestFit="1" customWidth="1"/>
    <col min="9191" max="9191" width="9.69921875" style="6" bestFit="1" customWidth="1"/>
    <col min="9192" max="9192" width="12.69921875" style="6" bestFit="1" customWidth="1"/>
    <col min="9193" max="9193" width="0" style="6" hidden="1" customWidth="1"/>
    <col min="9194" max="9194" width="11.5" style="6" bestFit="1" customWidth="1"/>
    <col min="9195" max="9196" width="10.5" style="6" bestFit="1" customWidth="1"/>
    <col min="9197" max="9197" width="12.5" style="6" bestFit="1" customWidth="1"/>
    <col min="9198" max="9198" width="35.69921875" style="6" bestFit="1" customWidth="1"/>
    <col min="9199" max="9199" width="11.5" style="6" bestFit="1" customWidth="1"/>
    <col min="9200" max="9201" width="10.5" style="6" bestFit="1" customWidth="1"/>
    <col min="9202" max="9202" width="12.69921875" style="6" bestFit="1" customWidth="1"/>
    <col min="9203" max="9203" width="12.5" style="6" bestFit="1" customWidth="1"/>
    <col min="9204" max="9204" width="11.5" style="6" bestFit="1" customWidth="1"/>
    <col min="9205" max="9205" width="10.5" style="6" bestFit="1" customWidth="1"/>
    <col min="9206" max="9206" width="12.69921875" style="6" bestFit="1" customWidth="1"/>
    <col min="9207" max="9207" width="12.5" style="6" bestFit="1" customWidth="1"/>
    <col min="9208" max="9209" width="9.5" style="6" bestFit="1" customWidth="1"/>
    <col min="9210" max="9210" width="12.69921875" style="6" bestFit="1" customWidth="1"/>
    <col min="9211" max="9211" width="10.5" style="6" bestFit="1" customWidth="1"/>
    <col min="9212" max="9213" width="9.5" style="6" bestFit="1" customWidth="1"/>
    <col min="9214" max="9214" width="12.69921875" style="6" bestFit="1" customWidth="1"/>
    <col min="9215" max="9215" width="11.5" style="6" bestFit="1" customWidth="1"/>
    <col min="9216" max="9217" width="10.5" style="6" bestFit="1" customWidth="1"/>
    <col min="9218" max="9218" width="12.69921875" style="6" bestFit="1" customWidth="1"/>
    <col min="9219" max="9219" width="10.5" style="6" bestFit="1" customWidth="1"/>
    <col min="9220" max="9220" width="9.5" style="6" bestFit="1" customWidth="1"/>
    <col min="9221" max="9221" width="9.69921875" style="6" bestFit="1" customWidth="1"/>
    <col min="9222" max="9222" width="12.69921875" style="6" bestFit="1" customWidth="1"/>
    <col min="9223" max="9223" width="11.5" style="6" bestFit="1" customWidth="1"/>
    <col min="9224" max="9225" width="10.5" style="6" bestFit="1" customWidth="1"/>
    <col min="9226" max="9226" width="12.5" style="6" bestFit="1" customWidth="1"/>
    <col min="9227" max="9227" width="12.69921875" style="6" customWidth="1"/>
    <col min="9228" max="9229" width="9.296875" style="6"/>
    <col min="9230" max="9230" width="9.296875" style="6" customWidth="1"/>
    <col min="9231" max="9418" width="9.296875" style="6"/>
    <col min="9419" max="9419" width="32" style="6" customWidth="1"/>
    <col min="9420" max="9420" width="11.5" style="6" bestFit="1" customWidth="1"/>
    <col min="9421" max="9422" width="10.5" style="6" bestFit="1" customWidth="1"/>
    <col min="9423" max="9423" width="12.69921875" style="6" bestFit="1" customWidth="1"/>
    <col min="9424" max="9424" width="0" style="6" hidden="1" customWidth="1"/>
    <col min="9425" max="9425" width="11.5" style="6" bestFit="1" customWidth="1"/>
    <col min="9426" max="9427" width="10.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0.5" style="6" bestFit="1" customWidth="1"/>
    <col min="9436" max="9437" width="9.5" style="6" bestFit="1" customWidth="1"/>
    <col min="9438" max="9438" width="12.5" style="6" bestFit="1" customWidth="1"/>
    <col min="9439" max="9439" width="0" style="6" hidden="1" customWidth="1"/>
    <col min="9440" max="9440" width="11.5" style="6" bestFit="1" customWidth="1"/>
    <col min="9441" max="9442" width="10.5" style="6" bestFit="1" customWidth="1"/>
    <col min="9443" max="9443" width="12.5" style="6" bestFit="1" customWidth="1"/>
    <col min="9444" max="9444" width="0" style="6" hidden="1" customWidth="1"/>
    <col min="9445" max="9445" width="10.5" style="6" bestFit="1" customWidth="1"/>
    <col min="9446" max="9446" width="9.5" style="6" bestFit="1" customWidth="1"/>
    <col min="9447" max="9447" width="9.69921875" style="6" bestFit="1" customWidth="1"/>
    <col min="9448" max="9448" width="12.69921875" style="6" bestFit="1" customWidth="1"/>
    <col min="9449" max="9449" width="0" style="6" hidden="1" customWidth="1"/>
    <col min="9450" max="9450" width="11.5" style="6" bestFit="1" customWidth="1"/>
    <col min="9451" max="9452" width="10.5" style="6" bestFit="1" customWidth="1"/>
    <col min="9453" max="9453" width="12.5" style="6" bestFit="1" customWidth="1"/>
    <col min="9454" max="9454" width="35.69921875" style="6" bestFit="1" customWidth="1"/>
    <col min="9455" max="9455" width="11.5" style="6" bestFit="1" customWidth="1"/>
    <col min="9456" max="9457" width="10.5" style="6" bestFit="1" customWidth="1"/>
    <col min="9458" max="9458" width="12.69921875" style="6" bestFit="1" customWidth="1"/>
    <col min="9459" max="9459" width="12.5" style="6" bestFit="1" customWidth="1"/>
    <col min="9460" max="9460" width="11.5" style="6" bestFit="1" customWidth="1"/>
    <col min="9461" max="9461" width="10.5" style="6" bestFit="1" customWidth="1"/>
    <col min="9462" max="9462" width="12.69921875" style="6" bestFit="1" customWidth="1"/>
    <col min="9463" max="9463" width="12.5" style="6" bestFit="1" customWidth="1"/>
    <col min="9464" max="9465" width="9.5" style="6" bestFit="1" customWidth="1"/>
    <col min="9466" max="9466" width="12.69921875" style="6" bestFit="1" customWidth="1"/>
    <col min="9467" max="9467" width="10.5" style="6" bestFit="1" customWidth="1"/>
    <col min="9468" max="9469" width="9.5" style="6" bestFit="1" customWidth="1"/>
    <col min="9470" max="9470" width="12.69921875" style="6" bestFit="1" customWidth="1"/>
    <col min="9471" max="9471" width="11.5" style="6" bestFit="1" customWidth="1"/>
    <col min="9472" max="9473" width="10.5" style="6" bestFit="1" customWidth="1"/>
    <col min="9474" max="9474" width="12.69921875" style="6" bestFit="1" customWidth="1"/>
    <col min="9475" max="9475" width="10.5" style="6" bestFit="1" customWidth="1"/>
    <col min="9476" max="9476" width="9.5" style="6" bestFit="1" customWidth="1"/>
    <col min="9477" max="9477" width="9.69921875" style="6" bestFit="1" customWidth="1"/>
    <col min="9478" max="9478" width="12.69921875" style="6" bestFit="1" customWidth="1"/>
    <col min="9479" max="9479" width="11.5" style="6" bestFit="1" customWidth="1"/>
    <col min="9480" max="9481" width="10.5" style="6" bestFit="1" customWidth="1"/>
    <col min="9482" max="9482" width="12.5" style="6" bestFit="1" customWidth="1"/>
    <col min="9483" max="9483" width="12.69921875" style="6" customWidth="1"/>
    <col min="9484" max="9485" width="9.296875" style="6"/>
    <col min="9486" max="9486" width="9.296875" style="6" customWidth="1"/>
    <col min="9487" max="9674" width="9.296875" style="6"/>
    <col min="9675" max="9675" width="32" style="6" customWidth="1"/>
    <col min="9676" max="9676" width="11.5" style="6" bestFit="1" customWidth="1"/>
    <col min="9677" max="9678" width="10.5" style="6" bestFit="1" customWidth="1"/>
    <col min="9679" max="9679" width="12.69921875" style="6" bestFit="1" customWidth="1"/>
    <col min="9680" max="9680" width="0" style="6" hidden="1" customWidth="1"/>
    <col min="9681" max="9681" width="11.5" style="6" bestFit="1" customWidth="1"/>
    <col min="9682" max="9683" width="10.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0.5" style="6" bestFit="1" customWidth="1"/>
    <col min="9692" max="9693" width="9.5" style="6" bestFit="1" customWidth="1"/>
    <col min="9694" max="9694" width="12.5" style="6" bestFit="1" customWidth="1"/>
    <col min="9695" max="9695" width="0" style="6" hidden="1" customWidth="1"/>
    <col min="9696" max="9696" width="11.5" style="6" bestFit="1" customWidth="1"/>
    <col min="9697" max="9698" width="10.5" style="6" bestFit="1" customWidth="1"/>
    <col min="9699" max="9699" width="12.5" style="6" bestFit="1" customWidth="1"/>
    <col min="9700" max="9700" width="0" style="6" hidden="1" customWidth="1"/>
    <col min="9701" max="9701" width="10.5" style="6" bestFit="1" customWidth="1"/>
    <col min="9702" max="9702" width="9.5" style="6" bestFit="1" customWidth="1"/>
    <col min="9703" max="9703" width="9.69921875" style="6" bestFit="1" customWidth="1"/>
    <col min="9704" max="9704" width="12.69921875" style="6" bestFit="1" customWidth="1"/>
    <col min="9705" max="9705" width="0" style="6" hidden="1" customWidth="1"/>
    <col min="9706" max="9706" width="11.5" style="6" bestFit="1" customWidth="1"/>
    <col min="9707" max="9708" width="10.5" style="6" bestFit="1" customWidth="1"/>
    <col min="9709" max="9709" width="12.5" style="6" bestFit="1" customWidth="1"/>
    <col min="9710" max="9710" width="35.69921875" style="6" bestFit="1" customWidth="1"/>
    <col min="9711" max="9711" width="11.5" style="6" bestFit="1" customWidth="1"/>
    <col min="9712" max="9713" width="10.5" style="6" bestFit="1" customWidth="1"/>
    <col min="9714" max="9714" width="12.69921875" style="6" bestFit="1" customWidth="1"/>
    <col min="9715" max="9715" width="12.5" style="6" bestFit="1" customWidth="1"/>
    <col min="9716" max="9716" width="11.5" style="6" bestFit="1" customWidth="1"/>
    <col min="9717" max="9717" width="10.5" style="6" bestFit="1" customWidth="1"/>
    <col min="9718" max="9718" width="12.69921875" style="6" bestFit="1" customWidth="1"/>
    <col min="9719" max="9719" width="12.5" style="6" bestFit="1" customWidth="1"/>
    <col min="9720" max="9721" width="9.5" style="6" bestFit="1" customWidth="1"/>
    <col min="9722" max="9722" width="12.69921875" style="6" bestFit="1" customWidth="1"/>
    <col min="9723" max="9723" width="10.5" style="6" bestFit="1" customWidth="1"/>
    <col min="9724" max="9725" width="9.5" style="6" bestFit="1" customWidth="1"/>
    <col min="9726" max="9726" width="12.69921875" style="6" bestFit="1" customWidth="1"/>
    <col min="9727" max="9727" width="11.5" style="6" bestFit="1" customWidth="1"/>
    <col min="9728" max="9729" width="10.5" style="6" bestFit="1" customWidth="1"/>
    <col min="9730" max="9730" width="12.69921875" style="6" bestFit="1" customWidth="1"/>
    <col min="9731" max="9731" width="10.5" style="6" bestFit="1" customWidth="1"/>
    <col min="9732" max="9732" width="9.5" style="6" bestFit="1" customWidth="1"/>
    <col min="9733" max="9733" width="9.69921875" style="6" bestFit="1" customWidth="1"/>
    <col min="9734" max="9734" width="12.69921875" style="6" bestFit="1" customWidth="1"/>
    <col min="9735" max="9735" width="11.5" style="6" bestFit="1" customWidth="1"/>
    <col min="9736" max="9737" width="10.5" style="6" bestFit="1" customWidth="1"/>
    <col min="9738" max="9738" width="12.5" style="6" bestFit="1" customWidth="1"/>
    <col min="9739" max="9739" width="12.69921875" style="6" customWidth="1"/>
    <col min="9740" max="9741" width="9.296875" style="6"/>
    <col min="9742" max="9742" width="9.296875" style="6" customWidth="1"/>
    <col min="9743" max="9930" width="9.296875" style="6"/>
    <col min="9931" max="9931" width="32" style="6" customWidth="1"/>
    <col min="9932" max="9932" width="11.5" style="6" bestFit="1" customWidth="1"/>
    <col min="9933" max="9934" width="10.5" style="6" bestFit="1" customWidth="1"/>
    <col min="9935" max="9935" width="12.69921875" style="6" bestFit="1" customWidth="1"/>
    <col min="9936" max="9936" width="0" style="6" hidden="1" customWidth="1"/>
    <col min="9937" max="9937" width="11.5" style="6" bestFit="1" customWidth="1"/>
    <col min="9938" max="9939" width="10.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0.5" style="6" bestFit="1" customWidth="1"/>
    <col min="9948" max="9949" width="9.5" style="6" bestFit="1" customWidth="1"/>
    <col min="9950" max="9950" width="12.5" style="6" bestFit="1" customWidth="1"/>
    <col min="9951" max="9951" width="0" style="6" hidden="1" customWidth="1"/>
    <col min="9952" max="9952" width="11.5" style="6" bestFit="1" customWidth="1"/>
    <col min="9953" max="9954" width="10.5" style="6" bestFit="1" customWidth="1"/>
    <col min="9955" max="9955" width="12.5" style="6" bestFit="1" customWidth="1"/>
    <col min="9956" max="9956" width="0" style="6" hidden="1" customWidth="1"/>
    <col min="9957" max="9957" width="10.5" style="6" bestFit="1" customWidth="1"/>
    <col min="9958" max="9958" width="9.5" style="6" bestFit="1" customWidth="1"/>
    <col min="9959" max="9959" width="9.69921875" style="6" bestFit="1" customWidth="1"/>
    <col min="9960" max="9960" width="12.69921875" style="6" bestFit="1" customWidth="1"/>
    <col min="9961" max="9961" width="0" style="6" hidden="1" customWidth="1"/>
    <col min="9962" max="9962" width="11.5" style="6" bestFit="1" customWidth="1"/>
    <col min="9963" max="9964" width="10.5" style="6" bestFit="1" customWidth="1"/>
    <col min="9965" max="9965" width="12.5" style="6" bestFit="1" customWidth="1"/>
    <col min="9966" max="9966" width="35.69921875" style="6" bestFit="1" customWidth="1"/>
    <col min="9967" max="9967" width="11.5" style="6" bestFit="1" customWidth="1"/>
    <col min="9968" max="9969" width="10.5" style="6" bestFit="1" customWidth="1"/>
    <col min="9970" max="9970" width="12.69921875" style="6" bestFit="1" customWidth="1"/>
    <col min="9971" max="9971" width="12.5" style="6" bestFit="1" customWidth="1"/>
    <col min="9972" max="9972" width="11.5" style="6" bestFit="1" customWidth="1"/>
    <col min="9973" max="9973" width="10.5" style="6" bestFit="1" customWidth="1"/>
    <col min="9974" max="9974" width="12.69921875" style="6" bestFit="1" customWidth="1"/>
    <col min="9975" max="9975" width="12.5" style="6" bestFit="1" customWidth="1"/>
    <col min="9976" max="9977" width="9.5" style="6" bestFit="1" customWidth="1"/>
    <col min="9978" max="9978" width="12.69921875" style="6" bestFit="1" customWidth="1"/>
    <col min="9979" max="9979" width="10.5" style="6" bestFit="1" customWidth="1"/>
    <col min="9980" max="9981" width="9.5" style="6" bestFit="1" customWidth="1"/>
    <col min="9982" max="9982" width="12.69921875" style="6" bestFit="1" customWidth="1"/>
    <col min="9983" max="9983" width="11.5" style="6" bestFit="1" customWidth="1"/>
    <col min="9984" max="9985" width="10.5" style="6" bestFit="1" customWidth="1"/>
    <col min="9986" max="9986" width="12.69921875" style="6" bestFit="1" customWidth="1"/>
    <col min="9987" max="9987" width="10.5" style="6" bestFit="1" customWidth="1"/>
    <col min="9988" max="9988" width="9.5" style="6" bestFit="1" customWidth="1"/>
    <col min="9989" max="9989" width="9.69921875" style="6" bestFit="1" customWidth="1"/>
    <col min="9990" max="9990" width="12.69921875" style="6" bestFit="1" customWidth="1"/>
    <col min="9991" max="9991" width="11.5" style="6" bestFit="1" customWidth="1"/>
    <col min="9992" max="9993" width="10.5" style="6" bestFit="1" customWidth="1"/>
    <col min="9994" max="9994" width="12.5" style="6" bestFit="1" customWidth="1"/>
    <col min="9995" max="9995" width="12.69921875" style="6" customWidth="1"/>
    <col min="9996" max="9997" width="9.296875" style="6"/>
    <col min="9998" max="9998" width="9.296875" style="6" customWidth="1"/>
    <col min="9999" max="10186" width="9.296875" style="6"/>
    <col min="10187" max="10187" width="32" style="6" customWidth="1"/>
    <col min="10188" max="10188" width="11.5" style="6" bestFit="1" customWidth="1"/>
    <col min="10189" max="10190" width="10.5" style="6" bestFit="1" customWidth="1"/>
    <col min="10191" max="10191" width="12.69921875" style="6" bestFit="1" customWidth="1"/>
    <col min="10192" max="10192" width="0" style="6" hidden="1" customWidth="1"/>
    <col min="10193" max="10193" width="11.5" style="6" bestFit="1" customWidth="1"/>
    <col min="10194" max="10195" width="10.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0.5" style="6" bestFit="1" customWidth="1"/>
    <col min="10204" max="10205" width="9.5" style="6" bestFit="1" customWidth="1"/>
    <col min="10206" max="10206" width="12.5" style="6" bestFit="1" customWidth="1"/>
    <col min="10207" max="10207" width="0" style="6" hidden="1" customWidth="1"/>
    <col min="10208" max="10208" width="11.5" style="6" bestFit="1" customWidth="1"/>
    <col min="10209" max="10210" width="10.5" style="6" bestFit="1" customWidth="1"/>
    <col min="10211" max="10211" width="12.5" style="6" bestFit="1" customWidth="1"/>
    <col min="10212" max="10212" width="0" style="6" hidden="1" customWidth="1"/>
    <col min="10213" max="10213" width="10.5" style="6" bestFit="1" customWidth="1"/>
    <col min="10214" max="10214" width="9.5" style="6" bestFit="1" customWidth="1"/>
    <col min="10215" max="10215" width="9.69921875" style="6" bestFit="1" customWidth="1"/>
    <col min="10216" max="10216" width="12.69921875" style="6" bestFit="1" customWidth="1"/>
    <col min="10217" max="10217" width="0" style="6" hidden="1" customWidth="1"/>
    <col min="10218" max="10218" width="11.5" style="6" bestFit="1" customWidth="1"/>
    <col min="10219" max="10220" width="10.5" style="6" bestFit="1" customWidth="1"/>
    <col min="10221" max="10221" width="12.5" style="6" bestFit="1" customWidth="1"/>
    <col min="10222" max="10222" width="35.69921875" style="6" bestFit="1" customWidth="1"/>
    <col min="10223" max="10223" width="11.5" style="6" bestFit="1" customWidth="1"/>
    <col min="10224" max="10225" width="10.5" style="6" bestFit="1" customWidth="1"/>
    <col min="10226" max="10226" width="12.69921875" style="6" bestFit="1" customWidth="1"/>
    <col min="10227" max="10227" width="12.5" style="6" bestFit="1" customWidth="1"/>
    <col min="10228" max="10228" width="11.5" style="6" bestFit="1" customWidth="1"/>
    <col min="10229" max="10229" width="10.5" style="6" bestFit="1" customWidth="1"/>
    <col min="10230" max="10230" width="12.69921875" style="6" bestFit="1" customWidth="1"/>
    <col min="10231" max="10231" width="12.5" style="6" bestFit="1" customWidth="1"/>
    <col min="10232" max="10233" width="9.5" style="6" bestFit="1" customWidth="1"/>
    <col min="10234" max="10234" width="12.69921875" style="6" bestFit="1" customWidth="1"/>
    <col min="10235" max="10235" width="10.5" style="6" bestFit="1" customWidth="1"/>
    <col min="10236" max="10237" width="9.5" style="6" bestFit="1" customWidth="1"/>
    <col min="10238" max="10238" width="12.69921875" style="6" bestFit="1" customWidth="1"/>
    <col min="10239" max="10239" width="11.5" style="6" bestFit="1" customWidth="1"/>
    <col min="10240" max="10241" width="10.5" style="6" bestFit="1" customWidth="1"/>
    <col min="10242" max="10242" width="12.69921875" style="6" bestFit="1" customWidth="1"/>
    <col min="10243" max="10243" width="10.5" style="6" bestFit="1" customWidth="1"/>
    <col min="10244" max="10244" width="9.5" style="6" bestFit="1" customWidth="1"/>
    <col min="10245" max="10245" width="9.69921875" style="6" bestFit="1" customWidth="1"/>
    <col min="10246" max="10246" width="12.69921875" style="6" bestFit="1" customWidth="1"/>
    <col min="10247" max="10247" width="11.5" style="6" bestFit="1" customWidth="1"/>
    <col min="10248" max="10249" width="10.5" style="6" bestFit="1" customWidth="1"/>
    <col min="10250" max="10250" width="12.5" style="6" bestFit="1" customWidth="1"/>
    <col min="10251" max="10251" width="12.69921875" style="6" customWidth="1"/>
    <col min="10252" max="10253" width="9.296875" style="6"/>
    <col min="10254" max="10254" width="9.296875" style="6" customWidth="1"/>
    <col min="10255" max="10442" width="9.296875" style="6"/>
    <col min="10443" max="10443" width="32" style="6" customWidth="1"/>
    <col min="10444" max="10444" width="11.5" style="6" bestFit="1" customWidth="1"/>
    <col min="10445" max="10446" width="10.5" style="6" bestFit="1" customWidth="1"/>
    <col min="10447" max="10447" width="12.69921875" style="6" bestFit="1" customWidth="1"/>
    <col min="10448" max="10448" width="0" style="6" hidden="1" customWidth="1"/>
    <col min="10449" max="10449" width="11.5" style="6" bestFit="1" customWidth="1"/>
    <col min="10450" max="10451" width="10.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0.5" style="6" bestFit="1" customWidth="1"/>
    <col min="10460" max="10461" width="9.5" style="6" bestFit="1" customWidth="1"/>
    <col min="10462" max="10462" width="12.5" style="6" bestFit="1" customWidth="1"/>
    <col min="10463" max="10463" width="0" style="6" hidden="1" customWidth="1"/>
    <col min="10464" max="10464" width="11.5" style="6" bestFit="1" customWidth="1"/>
    <col min="10465" max="10466" width="10.5" style="6" bestFit="1" customWidth="1"/>
    <col min="10467" max="10467" width="12.5" style="6" bestFit="1" customWidth="1"/>
    <col min="10468" max="10468" width="0" style="6" hidden="1" customWidth="1"/>
    <col min="10469" max="10469" width="10.5" style="6" bestFit="1" customWidth="1"/>
    <col min="10470" max="10470" width="9.5" style="6" bestFit="1" customWidth="1"/>
    <col min="10471" max="10471" width="9.69921875" style="6" bestFit="1" customWidth="1"/>
    <col min="10472" max="10472" width="12.69921875" style="6" bestFit="1" customWidth="1"/>
    <col min="10473" max="10473" width="0" style="6" hidden="1" customWidth="1"/>
    <col min="10474" max="10474" width="11.5" style="6" bestFit="1" customWidth="1"/>
    <col min="10475" max="10476" width="10.5" style="6" bestFit="1" customWidth="1"/>
    <col min="10477" max="10477" width="12.5" style="6" bestFit="1" customWidth="1"/>
    <col min="10478" max="10478" width="35.69921875" style="6" bestFit="1" customWidth="1"/>
    <col min="10479" max="10479" width="11.5" style="6" bestFit="1" customWidth="1"/>
    <col min="10480" max="10481" width="10.5" style="6" bestFit="1" customWidth="1"/>
    <col min="10482" max="10482" width="12.69921875" style="6" bestFit="1" customWidth="1"/>
    <col min="10483" max="10483" width="12.5" style="6" bestFit="1" customWidth="1"/>
    <col min="10484" max="10484" width="11.5" style="6" bestFit="1" customWidth="1"/>
    <col min="10485" max="10485" width="10.5" style="6" bestFit="1" customWidth="1"/>
    <col min="10486" max="10486" width="12.69921875" style="6" bestFit="1" customWidth="1"/>
    <col min="10487" max="10487" width="12.5" style="6" bestFit="1" customWidth="1"/>
    <col min="10488" max="10489" width="9.5" style="6" bestFit="1" customWidth="1"/>
    <col min="10490" max="10490" width="12.69921875" style="6" bestFit="1" customWidth="1"/>
    <col min="10491" max="10491" width="10.5" style="6" bestFit="1" customWidth="1"/>
    <col min="10492" max="10493" width="9.5" style="6" bestFit="1" customWidth="1"/>
    <col min="10494" max="10494" width="12.69921875" style="6" bestFit="1" customWidth="1"/>
    <col min="10495" max="10495" width="11.5" style="6" bestFit="1" customWidth="1"/>
    <col min="10496" max="10497" width="10.5" style="6" bestFit="1" customWidth="1"/>
    <col min="10498" max="10498" width="12.69921875" style="6" bestFit="1" customWidth="1"/>
    <col min="10499" max="10499" width="10.5" style="6" bestFit="1" customWidth="1"/>
    <col min="10500" max="10500" width="9.5" style="6" bestFit="1" customWidth="1"/>
    <col min="10501" max="10501" width="9.69921875" style="6" bestFit="1" customWidth="1"/>
    <col min="10502" max="10502" width="12.69921875" style="6" bestFit="1" customWidth="1"/>
    <col min="10503" max="10503" width="11.5" style="6" bestFit="1" customWidth="1"/>
    <col min="10504" max="10505" width="10.5" style="6" bestFit="1" customWidth="1"/>
    <col min="10506" max="10506" width="12.5" style="6" bestFit="1" customWidth="1"/>
    <col min="10507" max="10507" width="12.69921875" style="6" customWidth="1"/>
    <col min="10508" max="10509" width="9.296875" style="6"/>
    <col min="10510" max="10510" width="9.296875" style="6" customWidth="1"/>
    <col min="10511" max="10698" width="9.296875" style="6"/>
    <col min="10699" max="10699" width="32" style="6" customWidth="1"/>
    <col min="10700" max="10700" width="11.5" style="6" bestFit="1" customWidth="1"/>
    <col min="10701" max="10702" width="10.5" style="6" bestFit="1" customWidth="1"/>
    <col min="10703" max="10703" width="12.69921875" style="6" bestFit="1" customWidth="1"/>
    <col min="10704" max="10704" width="0" style="6" hidden="1" customWidth="1"/>
    <col min="10705" max="10705" width="11.5" style="6" bestFit="1" customWidth="1"/>
    <col min="10706" max="10707" width="10.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0.5" style="6" bestFit="1" customWidth="1"/>
    <col min="10716" max="10717" width="9.5" style="6" bestFit="1" customWidth="1"/>
    <col min="10718" max="10718" width="12.5" style="6" bestFit="1" customWidth="1"/>
    <col min="10719" max="10719" width="0" style="6" hidden="1" customWidth="1"/>
    <col min="10720" max="10720" width="11.5" style="6" bestFit="1" customWidth="1"/>
    <col min="10721" max="10722" width="10.5" style="6" bestFit="1" customWidth="1"/>
    <col min="10723" max="10723" width="12.5" style="6" bestFit="1" customWidth="1"/>
    <col min="10724" max="10724" width="0" style="6" hidden="1" customWidth="1"/>
    <col min="10725" max="10725" width="10.5" style="6" bestFit="1" customWidth="1"/>
    <col min="10726" max="10726" width="9.5" style="6" bestFit="1" customWidth="1"/>
    <col min="10727" max="10727" width="9.69921875" style="6" bestFit="1" customWidth="1"/>
    <col min="10728" max="10728" width="12.69921875" style="6" bestFit="1" customWidth="1"/>
    <col min="10729" max="10729" width="0" style="6" hidden="1" customWidth="1"/>
    <col min="10730" max="10730" width="11.5" style="6" bestFit="1" customWidth="1"/>
    <col min="10731" max="10732" width="10.5" style="6" bestFit="1" customWidth="1"/>
    <col min="10733" max="10733" width="12.5" style="6" bestFit="1" customWidth="1"/>
    <col min="10734" max="10734" width="35.69921875" style="6" bestFit="1" customWidth="1"/>
    <col min="10735" max="10735" width="11.5" style="6" bestFit="1" customWidth="1"/>
    <col min="10736" max="10737" width="10.5" style="6" bestFit="1" customWidth="1"/>
    <col min="10738" max="10738" width="12.69921875" style="6" bestFit="1" customWidth="1"/>
    <col min="10739" max="10739" width="12.5" style="6" bestFit="1" customWidth="1"/>
    <col min="10740" max="10740" width="11.5" style="6" bestFit="1" customWidth="1"/>
    <col min="10741" max="10741" width="10.5" style="6" bestFit="1" customWidth="1"/>
    <col min="10742" max="10742" width="12.69921875" style="6" bestFit="1" customWidth="1"/>
    <col min="10743" max="10743" width="12.5" style="6" bestFit="1" customWidth="1"/>
    <col min="10744" max="10745" width="9.5" style="6" bestFit="1" customWidth="1"/>
    <col min="10746" max="10746" width="12.69921875" style="6" bestFit="1" customWidth="1"/>
    <col min="10747" max="10747" width="10.5" style="6" bestFit="1" customWidth="1"/>
    <col min="10748" max="10749" width="9.5" style="6" bestFit="1" customWidth="1"/>
    <col min="10750" max="10750" width="12.69921875" style="6" bestFit="1" customWidth="1"/>
    <col min="10751" max="10751" width="11.5" style="6" bestFit="1" customWidth="1"/>
    <col min="10752" max="10753" width="10.5" style="6" bestFit="1" customWidth="1"/>
    <col min="10754" max="10754" width="12.69921875" style="6" bestFit="1" customWidth="1"/>
    <col min="10755" max="10755" width="10.5" style="6" bestFit="1" customWidth="1"/>
    <col min="10756" max="10756" width="9.5" style="6" bestFit="1" customWidth="1"/>
    <col min="10757" max="10757" width="9.69921875" style="6" bestFit="1" customWidth="1"/>
    <col min="10758" max="10758" width="12.69921875" style="6" bestFit="1" customWidth="1"/>
    <col min="10759" max="10759" width="11.5" style="6" bestFit="1" customWidth="1"/>
    <col min="10760" max="10761" width="10.5" style="6" bestFit="1" customWidth="1"/>
    <col min="10762" max="10762" width="12.5" style="6" bestFit="1" customWidth="1"/>
    <col min="10763" max="10763" width="12.69921875" style="6" customWidth="1"/>
    <col min="10764" max="10765" width="9.296875" style="6"/>
    <col min="10766" max="10766" width="9.296875" style="6" customWidth="1"/>
    <col min="10767" max="10954" width="9.296875" style="6"/>
    <col min="10955" max="10955" width="32" style="6" customWidth="1"/>
    <col min="10956" max="10956" width="11.5" style="6" bestFit="1" customWidth="1"/>
    <col min="10957" max="10958" width="10.5" style="6" bestFit="1" customWidth="1"/>
    <col min="10959" max="10959" width="12.69921875" style="6" bestFit="1" customWidth="1"/>
    <col min="10960" max="10960" width="0" style="6" hidden="1" customWidth="1"/>
    <col min="10961" max="10961" width="11.5" style="6" bestFit="1" customWidth="1"/>
    <col min="10962" max="10963" width="10.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0.5" style="6" bestFit="1" customWidth="1"/>
    <col min="10972" max="10973" width="9.5" style="6" bestFit="1" customWidth="1"/>
    <col min="10974" max="10974" width="12.5" style="6" bestFit="1" customWidth="1"/>
    <col min="10975" max="10975" width="0" style="6" hidden="1" customWidth="1"/>
    <col min="10976" max="10976" width="11.5" style="6" bestFit="1" customWidth="1"/>
    <col min="10977" max="10978" width="10.5" style="6" bestFit="1" customWidth="1"/>
    <col min="10979" max="10979" width="12.5" style="6" bestFit="1" customWidth="1"/>
    <col min="10980" max="10980" width="0" style="6" hidden="1" customWidth="1"/>
    <col min="10981" max="10981" width="10.5" style="6" bestFit="1" customWidth="1"/>
    <col min="10982" max="10982" width="9.5" style="6" bestFit="1" customWidth="1"/>
    <col min="10983" max="10983" width="9.69921875" style="6" bestFit="1" customWidth="1"/>
    <col min="10984" max="10984" width="12.69921875" style="6" bestFit="1" customWidth="1"/>
    <col min="10985" max="10985" width="0" style="6" hidden="1" customWidth="1"/>
    <col min="10986" max="10986" width="11.5" style="6" bestFit="1" customWidth="1"/>
    <col min="10987" max="10988" width="10.5" style="6" bestFit="1" customWidth="1"/>
    <col min="10989" max="10989" width="12.5" style="6" bestFit="1" customWidth="1"/>
    <col min="10990" max="10990" width="35.69921875" style="6" bestFit="1" customWidth="1"/>
    <col min="10991" max="10991" width="11.5" style="6" bestFit="1" customWidth="1"/>
    <col min="10992" max="10993" width="10.5" style="6" bestFit="1" customWidth="1"/>
    <col min="10994" max="10994" width="12.69921875" style="6" bestFit="1" customWidth="1"/>
    <col min="10995" max="10995" width="12.5" style="6" bestFit="1" customWidth="1"/>
    <col min="10996" max="10996" width="11.5" style="6" bestFit="1" customWidth="1"/>
    <col min="10997" max="10997" width="10.5" style="6" bestFit="1" customWidth="1"/>
    <col min="10998" max="10998" width="12.69921875" style="6" bestFit="1" customWidth="1"/>
    <col min="10999" max="10999" width="12.5" style="6" bestFit="1" customWidth="1"/>
    <col min="11000" max="11001" width="9.5" style="6" bestFit="1" customWidth="1"/>
    <col min="11002" max="11002" width="12.69921875" style="6" bestFit="1" customWidth="1"/>
    <col min="11003" max="11003" width="10.5" style="6" bestFit="1" customWidth="1"/>
    <col min="11004" max="11005" width="9.5" style="6" bestFit="1" customWidth="1"/>
    <col min="11006" max="11006" width="12.69921875" style="6" bestFit="1" customWidth="1"/>
    <col min="11007" max="11007" width="11.5" style="6" bestFit="1" customWidth="1"/>
    <col min="11008" max="11009" width="10.5" style="6" bestFit="1" customWidth="1"/>
    <col min="11010" max="11010" width="12.69921875" style="6" bestFit="1" customWidth="1"/>
    <col min="11011" max="11011" width="10.5" style="6" bestFit="1" customWidth="1"/>
    <col min="11012" max="11012" width="9.5" style="6" bestFit="1" customWidth="1"/>
    <col min="11013" max="11013" width="9.69921875" style="6" bestFit="1" customWidth="1"/>
    <col min="11014" max="11014" width="12.69921875" style="6" bestFit="1" customWidth="1"/>
    <col min="11015" max="11015" width="11.5" style="6" bestFit="1" customWidth="1"/>
    <col min="11016" max="11017" width="10.5" style="6" bestFit="1" customWidth="1"/>
    <col min="11018" max="11018" width="12.5" style="6" bestFit="1" customWidth="1"/>
    <col min="11019" max="11019" width="12.69921875" style="6" customWidth="1"/>
    <col min="11020" max="11021" width="9.296875" style="6"/>
    <col min="11022" max="11022" width="9.296875" style="6" customWidth="1"/>
    <col min="11023" max="11210" width="9.296875" style="6"/>
    <col min="11211" max="11211" width="32" style="6" customWidth="1"/>
    <col min="11212" max="11212" width="11.5" style="6" bestFit="1" customWidth="1"/>
    <col min="11213" max="11214" width="10.5" style="6" bestFit="1" customWidth="1"/>
    <col min="11215" max="11215" width="12.69921875" style="6" bestFit="1" customWidth="1"/>
    <col min="11216" max="11216" width="0" style="6" hidden="1" customWidth="1"/>
    <col min="11217" max="11217" width="11.5" style="6" bestFit="1" customWidth="1"/>
    <col min="11218" max="11219" width="10.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0.5" style="6" bestFit="1" customWidth="1"/>
    <col min="11228" max="11229" width="9.5" style="6" bestFit="1" customWidth="1"/>
    <col min="11230" max="11230" width="12.5" style="6" bestFit="1" customWidth="1"/>
    <col min="11231" max="11231" width="0" style="6" hidden="1" customWidth="1"/>
    <col min="11232" max="11232" width="11.5" style="6" bestFit="1" customWidth="1"/>
    <col min="11233" max="11234" width="10.5" style="6" bestFit="1" customWidth="1"/>
    <col min="11235" max="11235" width="12.5" style="6" bestFit="1" customWidth="1"/>
    <col min="11236" max="11236" width="0" style="6" hidden="1" customWidth="1"/>
    <col min="11237" max="11237" width="10.5" style="6" bestFit="1" customWidth="1"/>
    <col min="11238" max="11238" width="9.5" style="6" bestFit="1" customWidth="1"/>
    <col min="11239" max="11239" width="9.69921875" style="6" bestFit="1" customWidth="1"/>
    <col min="11240" max="11240" width="12.69921875" style="6" bestFit="1" customWidth="1"/>
    <col min="11241" max="11241" width="0" style="6" hidden="1" customWidth="1"/>
    <col min="11242" max="11242" width="11.5" style="6" bestFit="1" customWidth="1"/>
    <col min="11243" max="11244" width="10.5" style="6" bestFit="1" customWidth="1"/>
    <col min="11245" max="11245" width="12.5" style="6" bestFit="1" customWidth="1"/>
    <col min="11246" max="11246" width="35.69921875" style="6" bestFit="1" customWidth="1"/>
    <col min="11247" max="11247" width="11.5" style="6" bestFit="1" customWidth="1"/>
    <col min="11248" max="11249" width="10.5" style="6" bestFit="1" customWidth="1"/>
    <col min="11250" max="11250" width="12.69921875" style="6" bestFit="1" customWidth="1"/>
    <col min="11251" max="11251" width="12.5" style="6" bestFit="1" customWidth="1"/>
    <col min="11252" max="11252" width="11.5" style="6" bestFit="1" customWidth="1"/>
    <col min="11253" max="11253" width="10.5" style="6" bestFit="1" customWidth="1"/>
    <col min="11254" max="11254" width="12.69921875" style="6" bestFit="1" customWidth="1"/>
    <col min="11255" max="11255" width="12.5" style="6" bestFit="1" customWidth="1"/>
    <col min="11256" max="11257" width="9.5" style="6" bestFit="1" customWidth="1"/>
    <col min="11258" max="11258" width="12.69921875" style="6" bestFit="1" customWidth="1"/>
    <col min="11259" max="11259" width="10.5" style="6" bestFit="1" customWidth="1"/>
    <col min="11260" max="11261" width="9.5" style="6" bestFit="1" customWidth="1"/>
    <col min="11262" max="11262" width="12.69921875" style="6" bestFit="1" customWidth="1"/>
    <col min="11263" max="11263" width="11.5" style="6" bestFit="1" customWidth="1"/>
    <col min="11264" max="11265" width="10.5" style="6" bestFit="1" customWidth="1"/>
    <col min="11266" max="11266" width="12.69921875" style="6" bestFit="1" customWidth="1"/>
    <col min="11267" max="11267" width="10.5" style="6" bestFit="1" customWidth="1"/>
    <col min="11268" max="11268" width="9.5" style="6" bestFit="1" customWidth="1"/>
    <col min="11269" max="11269" width="9.69921875" style="6" bestFit="1" customWidth="1"/>
    <col min="11270" max="11270" width="12.69921875" style="6" bestFit="1" customWidth="1"/>
    <col min="11271" max="11271" width="11.5" style="6" bestFit="1" customWidth="1"/>
    <col min="11272" max="11273" width="10.5" style="6" bestFit="1" customWidth="1"/>
    <col min="11274" max="11274" width="12.5" style="6" bestFit="1" customWidth="1"/>
    <col min="11275" max="11275" width="12.69921875" style="6" customWidth="1"/>
    <col min="11276" max="11277" width="9.296875" style="6"/>
    <col min="11278" max="11278" width="9.296875" style="6" customWidth="1"/>
    <col min="11279" max="11466" width="9.296875" style="6"/>
    <col min="11467" max="11467" width="32" style="6" customWidth="1"/>
    <col min="11468" max="11468" width="11.5" style="6" bestFit="1" customWidth="1"/>
    <col min="11469" max="11470" width="10.5" style="6" bestFit="1" customWidth="1"/>
    <col min="11471" max="11471" width="12.69921875" style="6" bestFit="1" customWidth="1"/>
    <col min="11472" max="11472" width="0" style="6" hidden="1" customWidth="1"/>
    <col min="11473" max="11473" width="11.5" style="6" bestFit="1" customWidth="1"/>
    <col min="11474" max="11475" width="10.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0.5" style="6" bestFit="1" customWidth="1"/>
    <col min="11484" max="11485" width="9.5" style="6" bestFit="1" customWidth="1"/>
    <col min="11486" max="11486" width="12.5" style="6" bestFit="1" customWidth="1"/>
    <col min="11487" max="11487" width="0" style="6" hidden="1" customWidth="1"/>
    <col min="11488" max="11488" width="11.5" style="6" bestFit="1" customWidth="1"/>
    <col min="11489" max="11490" width="10.5" style="6" bestFit="1" customWidth="1"/>
    <col min="11491" max="11491" width="12.5" style="6" bestFit="1" customWidth="1"/>
    <col min="11492" max="11492" width="0" style="6" hidden="1" customWidth="1"/>
    <col min="11493" max="11493" width="10.5" style="6" bestFit="1" customWidth="1"/>
    <col min="11494" max="11494" width="9.5" style="6" bestFit="1" customWidth="1"/>
    <col min="11495" max="11495" width="9.69921875" style="6" bestFit="1" customWidth="1"/>
    <col min="11496" max="11496" width="12.69921875" style="6" bestFit="1" customWidth="1"/>
    <col min="11497" max="11497" width="0" style="6" hidden="1" customWidth="1"/>
    <col min="11498" max="11498" width="11.5" style="6" bestFit="1" customWidth="1"/>
    <col min="11499" max="11500" width="10.5" style="6" bestFit="1" customWidth="1"/>
    <col min="11501" max="11501" width="12.5" style="6" bestFit="1" customWidth="1"/>
    <col min="11502" max="11502" width="35.69921875" style="6" bestFit="1" customWidth="1"/>
    <col min="11503" max="11503" width="11.5" style="6" bestFit="1" customWidth="1"/>
    <col min="11504" max="11505" width="10.5" style="6" bestFit="1" customWidth="1"/>
    <col min="11506" max="11506" width="12.69921875" style="6" bestFit="1" customWidth="1"/>
    <col min="11507" max="11507" width="12.5" style="6" bestFit="1" customWidth="1"/>
    <col min="11508" max="11508" width="11.5" style="6" bestFit="1" customWidth="1"/>
    <col min="11509" max="11509" width="10.5" style="6" bestFit="1" customWidth="1"/>
    <col min="11510" max="11510" width="12.69921875" style="6" bestFit="1" customWidth="1"/>
    <col min="11511" max="11511" width="12.5" style="6" bestFit="1" customWidth="1"/>
    <col min="11512" max="11513" width="9.5" style="6" bestFit="1" customWidth="1"/>
    <col min="11514" max="11514" width="12.69921875" style="6" bestFit="1" customWidth="1"/>
    <col min="11515" max="11515" width="10.5" style="6" bestFit="1" customWidth="1"/>
    <col min="11516" max="11517" width="9.5" style="6" bestFit="1" customWidth="1"/>
    <col min="11518" max="11518" width="12.69921875" style="6" bestFit="1" customWidth="1"/>
    <col min="11519" max="11519" width="11.5" style="6" bestFit="1" customWidth="1"/>
    <col min="11520" max="11521" width="10.5" style="6" bestFit="1" customWidth="1"/>
    <col min="11522" max="11522" width="12.69921875" style="6" bestFit="1" customWidth="1"/>
    <col min="11523" max="11523" width="10.5" style="6" bestFit="1" customWidth="1"/>
    <col min="11524" max="11524" width="9.5" style="6" bestFit="1" customWidth="1"/>
    <col min="11525" max="11525" width="9.69921875" style="6" bestFit="1" customWidth="1"/>
    <col min="11526" max="11526" width="12.69921875" style="6" bestFit="1" customWidth="1"/>
    <col min="11527" max="11527" width="11.5" style="6" bestFit="1" customWidth="1"/>
    <col min="11528" max="11529" width="10.5" style="6" bestFit="1" customWidth="1"/>
    <col min="11530" max="11530" width="12.5" style="6" bestFit="1" customWidth="1"/>
    <col min="11531" max="11531" width="12.69921875" style="6" customWidth="1"/>
    <col min="11532" max="11533" width="9.296875" style="6"/>
    <col min="11534" max="11534" width="9.296875" style="6" customWidth="1"/>
    <col min="11535" max="11722" width="9.296875" style="6"/>
    <col min="11723" max="11723" width="32" style="6" customWidth="1"/>
    <col min="11724" max="11724" width="11.5" style="6" bestFit="1" customWidth="1"/>
    <col min="11725" max="11726" width="10.5" style="6" bestFit="1" customWidth="1"/>
    <col min="11727" max="11727" width="12.69921875" style="6" bestFit="1" customWidth="1"/>
    <col min="11728" max="11728" width="0" style="6" hidden="1" customWidth="1"/>
    <col min="11729" max="11729" width="11.5" style="6" bestFit="1" customWidth="1"/>
    <col min="11730" max="11731" width="10.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0.5" style="6" bestFit="1" customWidth="1"/>
    <col min="11740" max="11741" width="9.5" style="6" bestFit="1" customWidth="1"/>
    <col min="11742" max="11742" width="12.5" style="6" bestFit="1" customWidth="1"/>
    <col min="11743" max="11743" width="0" style="6" hidden="1" customWidth="1"/>
    <col min="11744" max="11744" width="11.5" style="6" bestFit="1" customWidth="1"/>
    <col min="11745" max="11746" width="10.5" style="6" bestFit="1" customWidth="1"/>
    <col min="11747" max="11747" width="12.5" style="6" bestFit="1" customWidth="1"/>
    <col min="11748" max="11748" width="0" style="6" hidden="1" customWidth="1"/>
    <col min="11749" max="11749" width="10.5" style="6" bestFit="1" customWidth="1"/>
    <col min="11750" max="11750" width="9.5" style="6" bestFit="1" customWidth="1"/>
    <col min="11751" max="11751" width="9.69921875" style="6" bestFit="1" customWidth="1"/>
    <col min="11752" max="11752" width="12.69921875" style="6" bestFit="1" customWidth="1"/>
    <col min="11753" max="11753" width="0" style="6" hidden="1" customWidth="1"/>
    <col min="11754" max="11754" width="11.5" style="6" bestFit="1" customWidth="1"/>
    <col min="11755" max="11756" width="10.5" style="6" bestFit="1" customWidth="1"/>
    <col min="11757" max="11757" width="12.5" style="6" bestFit="1" customWidth="1"/>
    <col min="11758" max="11758" width="35.69921875" style="6" bestFit="1" customWidth="1"/>
    <col min="11759" max="11759" width="11.5" style="6" bestFit="1" customWidth="1"/>
    <col min="11760" max="11761" width="10.5" style="6" bestFit="1" customWidth="1"/>
    <col min="11762" max="11762" width="12.69921875" style="6" bestFit="1" customWidth="1"/>
    <col min="11763" max="11763" width="12.5" style="6" bestFit="1" customWidth="1"/>
    <col min="11764" max="11764" width="11.5" style="6" bestFit="1" customWidth="1"/>
    <col min="11765" max="11765" width="10.5" style="6" bestFit="1" customWidth="1"/>
    <col min="11766" max="11766" width="12.69921875" style="6" bestFit="1" customWidth="1"/>
    <col min="11767" max="11767" width="12.5" style="6" bestFit="1" customWidth="1"/>
    <col min="11768" max="11769" width="9.5" style="6" bestFit="1" customWidth="1"/>
    <col min="11770" max="11770" width="12.69921875" style="6" bestFit="1" customWidth="1"/>
    <col min="11771" max="11771" width="10.5" style="6" bestFit="1" customWidth="1"/>
    <col min="11772" max="11773" width="9.5" style="6" bestFit="1" customWidth="1"/>
    <col min="11774" max="11774" width="12.69921875" style="6" bestFit="1" customWidth="1"/>
    <col min="11775" max="11775" width="11.5" style="6" bestFit="1" customWidth="1"/>
    <col min="11776" max="11777" width="10.5" style="6" bestFit="1" customWidth="1"/>
    <col min="11778" max="11778" width="12.69921875" style="6" bestFit="1" customWidth="1"/>
    <col min="11779" max="11779" width="10.5" style="6" bestFit="1" customWidth="1"/>
    <col min="11780" max="11780" width="9.5" style="6" bestFit="1" customWidth="1"/>
    <col min="11781" max="11781" width="9.69921875" style="6" bestFit="1" customWidth="1"/>
    <col min="11782" max="11782" width="12.69921875" style="6" bestFit="1" customWidth="1"/>
    <col min="11783" max="11783" width="11.5" style="6" bestFit="1" customWidth="1"/>
    <col min="11784" max="11785" width="10.5" style="6" bestFit="1" customWidth="1"/>
    <col min="11786" max="11786" width="12.5" style="6" bestFit="1" customWidth="1"/>
    <col min="11787" max="11787" width="12.69921875" style="6" customWidth="1"/>
    <col min="11788" max="11789" width="9.296875" style="6"/>
    <col min="11790" max="11790" width="9.296875" style="6" customWidth="1"/>
    <col min="11791" max="11978" width="9.296875" style="6"/>
    <col min="11979" max="11979" width="32" style="6" customWidth="1"/>
    <col min="11980" max="11980" width="11.5" style="6" bestFit="1" customWidth="1"/>
    <col min="11981" max="11982" width="10.5" style="6" bestFit="1" customWidth="1"/>
    <col min="11983" max="11983" width="12.69921875" style="6" bestFit="1" customWidth="1"/>
    <col min="11984" max="11984" width="0" style="6" hidden="1" customWidth="1"/>
    <col min="11985" max="11985" width="11.5" style="6" bestFit="1" customWidth="1"/>
    <col min="11986" max="11987" width="10.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0.5" style="6" bestFit="1" customWidth="1"/>
    <col min="11996" max="11997" width="9.5" style="6" bestFit="1" customWidth="1"/>
    <col min="11998" max="11998" width="12.5" style="6" bestFit="1" customWidth="1"/>
    <col min="11999" max="11999" width="0" style="6" hidden="1" customWidth="1"/>
    <col min="12000" max="12000" width="11.5" style="6" bestFit="1" customWidth="1"/>
    <col min="12001" max="12002" width="10.5" style="6" bestFit="1" customWidth="1"/>
    <col min="12003" max="12003" width="12.5" style="6" bestFit="1" customWidth="1"/>
    <col min="12004" max="12004" width="0" style="6" hidden="1" customWidth="1"/>
    <col min="12005" max="12005" width="10.5" style="6" bestFit="1" customWidth="1"/>
    <col min="12006" max="12006" width="9.5" style="6" bestFit="1" customWidth="1"/>
    <col min="12007" max="12007" width="9.69921875" style="6" bestFit="1" customWidth="1"/>
    <col min="12008" max="12008" width="12.69921875" style="6" bestFit="1" customWidth="1"/>
    <col min="12009" max="12009" width="0" style="6" hidden="1" customWidth="1"/>
    <col min="12010" max="12010" width="11.5" style="6" bestFit="1" customWidth="1"/>
    <col min="12011" max="12012" width="10.5" style="6" bestFit="1" customWidth="1"/>
    <col min="12013" max="12013" width="12.5" style="6" bestFit="1" customWidth="1"/>
    <col min="12014" max="12014" width="35.69921875" style="6" bestFit="1" customWidth="1"/>
    <col min="12015" max="12015" width="11.5" style="6" bestFit="1" customWidth="1"/>
    <col min="12016" max="12017" width="10.5" style="6" bestFit="1" customWidth="1"/>
    <col min="12018" max="12018" width="12.69921875" style="6" bestFit="1" customWidth="1"/>
    <col min="12019" max="12019" width="12.5" style="6" bestFit="1" customWidth="1"/>
    <col min="12020" max="12020" width="11.5" style="6" bestFit="1" customWidth="1"/>
    <col min="12021" max="12021" width="10.5" style="6" bestFit="1" customWidth="1"/>
    <col min="12022" max="12022" width="12.69921875" style="6" bestFit="1" customWidth="1"/>
    <col min="12023" max="12023" width="12.5" style="6" bestFit="1" customWidth="1"/>
    <col min="12024" max="12025" width="9.5" style="6" bestFit="1" customWidth="1"/>
    <col min="12026" max="12026" width="12.69921875" style="6" bestFit="1" customWidth="1"/>
    <col min="12027" max="12027" width="10.5" style="6" bestFit="1" customWidth="1"/>
    <col min="12028" max="12029" width="9.5" style="6" bestFit="1" customWidth="1"/>
    <col min="12030" max="12030" width="12.69921875" style="6" bestFit="1" customWidth="1"/>
    <col min="12031" max="12031" width="11.5" style="6" bestFit="1" customWidth="1"/>
    <col min="12032" max="12033" width="10.5" style="6" bestFit="1" customWidth="1"/>
    <col min="12034" max="12034" width="12.69921875" style="6" bestFit="1" customWidth="1"/>
    <col min="12035" max="12035" width="10.5" style="6" bestFit="1" customWidth="1"/>
    <col min="12036" max="12036" width="9.5" style="6" bestFit="1" customWidth="1"/>
    <col min="12037" max="12037" width="9.69921875" style="6" bestFit="1" customWidth="1"/>
    <col min="12038" max="12038" width="12.69921875" style="6" bestFit="1" customWidth="1"/>
    <col min="12039" max="12039" width="11.5" style="6" bestFit="1" customWidth="1"/>
    <col min="12040" max="12041" width="10.5" style="6" bestFit="1" customWidth="1"/>
    <col min="12042" max="12042" width="12.5" style="6" bestFit="1" customWidth="1"/>
    <col min="12043" max="12043" width="12.69921875" style="6" customWidth="1"/>
    <col min="12044" max="12045" width="9.296875" style="6"/>
    <col min="12046" max="12046" width="9.296875" style="6" customWidth="1"/>
    <col min="12047" max="12234" width="9.296875" style="6"/>
    <col min="12235" max="12235" width="32" style="6" customWidth="1"/>
    <col min="12236" max="12236" width="11.5" style="6" bestFit="1" customWidth="1"/>
    <col min="12237" max="12238" width="10.5" style="6" bestFit="1" customWidth="1"/>
    <col min="12239" max="12239" width="12.69921875" style="6" bestFit="1" customWidth="1"/>
    <col min="12240" max="12240" width="0" style="6" hidden="1" customWidth="1"/>
    <col min="12241" max="12241" width="11.5" style="6" bestFit="1" customWidth="1"/>
    <col min="12242" max="12243" width="10.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0.5" style="6" bestFit="1" customWidth="1"/>
    <col min="12252" max="12253" width="9.5" style="6" bestFit="1" customWidth="1"/>
    <col min="12254" max="12254" width="12.5" style="6" bestFit="1" customWidth="1"/>
    <col min="12255" max="12255" width="0" style="6" hidden="1" customWidth="1"/>
    <col min="12256" max="12256" width="11.5" style="6" bestFit="1" customWidth="1"/>
    <col min="12257" max="12258" width="10.5" style="6" bestFit="1" customWidth="1"/>
    <col min="12259" max="12259" width="12.5" style="6" bestFit="1" customWidth="1"/>
    <col min="12260" max="12260" width="0" style="6" hidden="1" customWidth="1"/>
    <col min="12261" max="12261" width="10.5" style="6" bestFit="1" customWidth="1"/>
    <col min="12262" max="12262" width="9.5" style="6" bestFit="1" customWidth="1"/>
    <col min="12263" max="12263" width="9.69921875" style="6" bestFit="1" customWidth="1"/>
    <col min="12264" max="12264" width="12.69921875" style="6" bestFit="1" customWidth="1"/>
    <col min="12265" max="12265" width="0" style="6" hidden="1" customWidth="1"/>
    <col min="12266" max="12266" width="11.5" style="6" bestFit="1" customWidth="1"/>
    <col min="12267" max="12268" width="10.5" style="6" bestFit="1" customWidth="1"/>
    <col min="12269" max="12269" width="12.5" style="6" bestFit="1" customWidth="1"/>
    <col min="12270" max="12270" width="35.69921875" style="6" bestFit="1" customWidth="1"/>
    <col min="12271" max="12271" width="11.5" style="6" bestFit="1" customWidth="1"/>
    <col min="12272" max="12273" width="10.5" style="6" bestFit="1" customWidth="1"/>
    <col min="12274" max="12274" width="12.69921875" style="6" bestFit="1" customWidth="1"/>
    <col min="12275" max="12275" width="12.5" style="6" bestFit="1" customWidth="1"/>
    <col min="12276" max="12276" width="11.5" style="6" bestFit="1" customWidth="1"/>
    <col min="12277" max="12277" width="10.5" style="6" bestFit="1" customWidth="1"/>
    <col min="12278" max="12278" width="12.69921875" style="6" bestFit="1" customWidth="1"/>
    <col min="12279" max="12279" width="12.5" style="6" bestFit="1" customWidth="1"/>
    <col min="12280" max="12281" width="9.5" style="6" bestFit="1" customWidth="1"/>
    <col min="12282" max="12282" width="12.69921875" style="6" bestFit="1" customWidth="1"/>
    <col min="12283" max="12283" width="10.5" style="6" bestFit="1" customWidth="1"/>
    <col min="12284" max="12285" width="9.5" style="6" bestFit="1" customWidth="1"/>
    <col min="12286" max="12286" width="12.69921875" style="6" bestFit="1" customWidth="1"/>
    <col min="12287" max="12287" width="11.5" style="6" bestFit="1" customWidth="1"/>
    <col min="12288" max="12289" width="10.5" style="6" bestFit="1" customWidth="1"/>
    <col min="12290" max="12290" width="12.69921875" style="6" bestFit="1" customWidth="1"/>
    <col min="12291" max="12291" width="10.5" style="6" bestFit="1" customWidth="1"/>
    <col min="12292" max="12292" width="9.5" style="6" bestFit="1" customWidth="1"/>
    <col min="12293" max="12293" width="9.69921875" style="6" bestFit="1" customWidth="1"/>
    <col min="12294" max="12294" width="12.69921875" style="6" bestFit="1" customWidth="1"/>
    <col min="12295" max="12295" width="11.5" style="6" bestFit="1" customWidth="1"/>
    <col min="12296" max="12297" width="10.5" style="6" bestFit="1" customWidth="1"/>
    <col min="12298" max="12298" width="12.5" style="6" bestFit="1" customWidth="1"/>
    <col min="12299" max="12299" width="12.69921875" style="6" customWidth="1"/>
    <col min="12300" max="12301" width="9.296875" style="6"/>
    <col min="12302" max="12302" width="9.296875" style="6" customWidth="1"/>
    <col min="12303" max="12490" width="9.296875" style="6"/>
    <col min="12491" max="12491" width="32" style="6" customWidth="1"/>
    <col min="12492" max="12492" width="11.5" style="6" bestFit="1" customWidth="1"/>
    <col min="12493" max="12494" width="10.5" style="6" bestFit="1" customWidth="1"/>
    <col min="12495" max="12495" width="12.69921875" style="6" bestFit="1" customWidth="1"/>
    <col min="12496" max="12496" width="0" style="6" hidden="1" customWidth="1"/>
    <col min="12497" max="12497" width="11.5" style="6" bestFit="1" customWidth="1"/>
    <col min="12498" max="12499" width="10.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0.5" style="6" bestFit="1" customWidth="1"/>
    <col min="12508" max="12509" width="9.5" style="6" bestFit="1" customWidth="1"/>
    <col min="12510" max="12510" width="12.5" style="6" bestFit="1" customWidth="1"/>
    <col min="12511" max="12511" width="0" style="6" hidden="1" customWidth="1"/>
    <col min="12512" max="12512" width="11.5" style="6" bestFit="1" customWidth="1"/>
    <col min="12513" max="12514" width="10.5" style="6" bestFit="1" customWidth="1"/>
    <col min="12515" max="12515" width="12.5" style="6" bestFit="1" customWidth="1"/>
    <col min="12516" max="12516" width="0" style="6" hidden="1" customWidth="1"/>
    <col min="12517" max="12517" width="10.5" style="6" bestFit="1" customWidth="1"/>
    <col min="12518" max="12518" width="9.5" style="6" bestFit="1" customWidth="1"/>
    <col min="12519" max="12519" width="9.69921875" style="6" bestFit="1" customWidth="1"/>
    <col min="12520" max="12520" width="12.69921875" style="6" bestFit="1" customWidth="1"/>
    <col min="12521" max="12521" width="0" style="6" hidden="1" customWidth="1"/>
    <col min="12522" max="12522" width="11.5" style="6" bestFit="1" customWidth="1"/>
    <col min="12523" max="12524" width="10.5" style="6" bestFit="1" customWidth="1"/>
    <col min="12525" max="12525" width="12.5" style="6" bestFit="1" customWidth="1"/>
    <col min="12526" max="12526" width="35.69921875" style="6" bestFit="1" customWidth="1"/>
    <col min="12527" max="12527" width="11.5" style="6" bestFit="1" customWidth="1"/>
    <col min="12528" max="12529" width="10.5" style="6" bestFit="1" customWidth="1"/>
    <col min="12530" max="12530" width="12.69921875" style="6" bestFit="1" customWidth="1"/>
    <col min="12531" max="12531" width="12.5" style="6" bestFit="1" customWidth="1"/>
    <col min="12532" max="12532" width="11.5" style="6" bestFit="1" customWidth="1"/>
    <col min="12533" max="12533" width="10.5" style="6" bestFit="1" customWidth="1"/>
    <col min="12534" max="12534" width="12.69921875" style="6" bestFit="1" customWidth="1"/>
    <col min="12535" max="12535" width="12.5" style="6" bestFit="1" customWidth="1"/>
    <col min="12536" max="12537" width="9.5" style="6" bestFit="1" customWidth="1"/>
    <col min="12538" max="12538" width="12.69921875" style="6" bestFit="1" customWidth="1"/>
    <col min="12539" max="12539" width="10.5" style="6" bestFit="1" customWidth="1"/>
    <col min="12540" max="12541" width="9.5" style="6" bestFit="1" customWidth="1"/>
    <col min="12542" max="12542" width="12.69921875" style="6" bestFit="1" customWidth="1"/>
    <col min="12543" max="12543" width="11.5" style="6" bestFit="1" customWidth="1"/>
    <col min="12544" max="12545" width="10.5" style="6" bestFit="1" customWidth="1"/>
    <col min="12546" max="12546" width="12.69921875" style="6" bestFit="1" customWidth="1"/>
    <col min="12547" max="12547" width="10.5" style="6" bestFit="1" customWidth="1"/>
    <col min="12548" max="12548" width="9.5" style="6" bestFit="1" customWidth="1"/>
    <col min="12549" max="12549" width="9.69921875" style="6" bestFit="1" customWidth="1"/>
    <col min="12550" max="12550" width="12.69921875" style="6" bestFit="1" customWidth="1"/>
    <col min="12551" max="12551" width="11.5" style="6" bestFit="1" customWidth="1"/>
    <col min="12552" max="12553" width="10.5" style="6" bestFit="1" customWidth="1"/>
    <col min="12554" max="12554" width="12.5" style="6" bestFit="1" customWidth="1"/>
    <col min="12555" max="12555" width="12.69921875" style="6" customWidth="1"/>
    <col min="12556" max="12557" width="9.296875" style="6"/>
    <col min="12558" max="12558" width="9.296875" style="6" customWidth="1"/>
    <col min="12559" max="12746" width="9.296875" style="6"/>
    <col min="12747" max="12747" width="32" style="6" customWidth="1"/>
    <col min="12748" max="12748" width="11.5" style="6" bestFit="1" customWidth="1"/>
    <col min="12749" max="12750" width="10.5" style="6" bestFit="1" customWidth="1"/>
    <col min="12751" max="12751" width="12.69921875" style="6" bestFit="1" customWidth="1"/>
    <col min="12752" max="12752" width="0" style="6" hidden="1" customWidth="1"/>
    <col min="12753" max="12753" width="11.5" style="6" bestFit="1" customWidth="1"/>
    <col min="12754" max="12755" width="10.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0.5" style="6" bestFit="1" customWidth="1"/>
    <col min="12764" max="12765" width="9.5" style="6" bestFit="1" customWidth="1"/>
    <col min="12766" max="12766" width="12.5" style="6" bestFit="1" customWidth="1"/>
    <col min="12767" max="12767" width="0" style="6" hidden="1" customWidth="1"/>
    <col min="12768" max="12768" width="11.5" style="6" bestFit="1" customWidth="1"/>
    <col min="12769" max="12770" width="10.5" style="6" bestFit="1" customWidth="1"/>
    <col min="12771" max="12771" width="12.5" style="6" bestFit="1" customWidth="1"/>
    <col min="12772" max="12772" width="0" style="6" hidden="1" customWidth="1"/>
    <col min="12773" max="12773" width="10.5" style="6" bestFit="1" customWidth="1"/>
    <col min="12774" max="12774" width="9.5" style="6" bestFit="1" customWidth="1"/>
    <col min="12775" max="12775" width="9.69921875" style="6" bestFit="1" customWidth="1"/>
    <col min="12776" max="12776" width="12.69921875" style="6" bestFit="1" customWidth="1"/>
    <col min="12777" max="12777" width="0" style="6" hidden="1" customWidth="1"/>
    <col min="12778" max="12778" width="11.5" style="6" bestFit="1" customWidth="1"/>
    <col min="12779" max="12780" width="10.5" style="6" bestFit="1" customWidth="1"/>
    <col min="12781" max="12781" width="12.5" style="6" bestFit="1" customWidth="1"/>
    <col min="12782" max="12782" width="35.69921875" style="6" bestFit="1" customWidth="1"/>
    <col min="12783" max="12783" width="11.5" style="6" bestFit="1" customWidth="1"/>
    <col min="12784" max="12785" width="10.5" style="6" bestFit="1" customWidth="1"/>
    <col min="12786" max="12786" width="12.69921875" style="6" bestFit="1" customWidth="1"/>
    <col min="12787" max="12787" width="12.5" style="6" bestFit="1" customWidth="1"/>
    <col min="12788" max="12788" width="11.5" style="6" bestFit="1" customWidth="1"/>
    <col min="12789" max="12789" width="10.5" style="6" bestFit="1" customWidth="1"/>
    <col min="12790" max="12790" width="12.69921875" style="6" bestFit="1" customWidth="1"/>
    <col min="12791" max="12791" width="12.5" style="6" bestFit="1" customWidth="1"/>
    <col min="12792" max="12793" width="9.5" style="6" bestFit="1" customWidth="1"/>
    <col min="12794" max="12794" width="12.69921875" style="6" bestFit="1" customWidth="1"/>
    <col min="12795" max="12795" width="10.5" style="6" bestFit="1" customWidth="1"/>
    <col min="12796" max="12797" width="9.5" style="6" bestFit="1" customWidth="1"/>
    <col min="12798" max="12798" width="12.69921875" style="6" bestFit="1" customWidth="1"/>
    <col min="12799" max="12799" width="11.5" style="6" bestFit="1" customWidth="1"/>
    <col min="12800" max="12801" width="10.5" style="6" bestFit="1" customWidth="1"/>
    <col min="12802" max="12802" width="12.69921875" style="6" bestFit="1" customWidth="1"/>
    <col min="12803" max="12803" width="10.5" style="6" bestFit="1" customWidth="1"/>
    <col min="12804" max="12804" width="9.5" style="6" bestFit="1" customWidth="1"/>
    <col min="12805" max="12805" width="9.69921875" style="6" bestFit="1" customWidth="1"/>
    <col min="12806" max="12806" width="12.69921875" style="6" bestFit="1" customWidth="1"/>
    <col min="12807" max="12807" width="11.5" style="6" bestFit="1" customWidth="1"/>
    <col min="12808" max="12809" width="10.5" style="6" bestFit="1" customWidth="1"/>
    <col min="12810" max="12810" width="12.5" style="6" bestFit="1" customWidth="1"/>
    <col min="12811" max="12811" width="12.69921875" style="6" customWidth="1"/>
    <col min="12812" max="12813" width="9.296875" style="6"/>
    <col min="12814" max="12814" width="9.296875" style="6" customWidth="1"/>
    <col min="12815" max="13002" width="9.296875" style="6"/>
    <col min="13003" max="13003" width="32" style="6" customWidth="1"/>
    <col min="13004" max="13004" width="11.5" style="6" bestFit="1" customWidth="1"/>
    <col min="13005" max="13006" width="10.5" style="6" bestFit="1" customWidth="1"/>
    <col min="13007" max="13007" width="12.69921875" style="6" bestFit="1" customWidth="1"/>
    <col min="13008" max="13008" width="0" style="6" hidden="1" customWidth="1"/>
    <col min="13009" max="13009" width="11.5" style="6" bestFit="1" customWidth="1"/>
    <col min="13010" max="13011" width="10.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0.5" style="6" bestFit="1" customWidth="1"/>
    <col min="13020" max="13021" width="9.5" style="6" bestFit="1" customWidth="1"/>
    <col min="13022" max="13022" width="12.5" style="6" bestFit="1" customWidth="1"/>
    <col min="13023" max="13023" width="0" style="6" hidden="1" customWidth="1"/>
    <col min="13024" max="13024" width="11.5" style="6" bestFit="1" customWidth="1"/>
    <col min="13025" max="13026" width="10.5" style="6" bestFit="1" customWidth="1"/>
    <col min="13027" max="13027" width="12.5" style="6" bestFit="1" customWidth="1"/>
    <col min="13028" max="13028" width="0" style="6" hidden="1" customWidth="1"/>
    <col min="13029" max="13029" width="10.5" style="6" bestFit="1" customWidth="1"/>
    <col min="13030" max="13030" width="9.5" style="6" bestFit="1" customWidth="1"/>
    <col min="13031" max="13031" width="9.69921875" style="6" bestFit="1" customWidth="1"/>
    <col min="13032" max="13032" width="12.69921875" style="6" bestFit="1" customWidth="1"/>
    <col min="13033" max="13033" width="0" style="6" hidden="1" customWidth="1"/>
    <col min="13034" max="13034" width="11.5" style="6" bestFit="1" customWidth="1"/>
    <col min="13035" max="13036" width="10.5" style="6" bestFit="1" customWidth="1"/>
    <col min="13037" max="13037" width="12.5" style="6" bestFit="1" customWidth="1"/>
    <col min="13038" max="13038" width="35.69921875" style="6" bestFit="1" customWidth="1"/>
    <col min="13039" max="13039" width="11.5" style="6" bestFit="1" customWidth="1"/>
    <col min="13040" max="13041" width="10.5" style="6" bestFit="1" customWidth="1"/>
    <col min="13042" max="13042" width="12.69921875" style="6" bestFit="1" customWidth="1"/>
    <col min="13043" max="13043" width="12.5" style="6" bestFit="1" customWidth="1"/>
    <col min="13044" max="13044" width="11.5" style="6" bestFit="1" customWidth="1"/>
    <col min="13045" max="13045" width="10.5" style="6" bestFit="1" customWidth="1"/>
    <col min="13046" max="13046" width="12.69921875" style="6" bestFit="1" customWidth="1"/>
    <col min="13047" max="13047" width="12.5" style="6" bestFit="1" customWidth="1"/>
    <col min="13048" max="13049" width="9.5" style="6" bestFit="1" customWidth="1"/>
    <col min="13050" max="13050" width="12.69921875" style="6" bestFit="1" customWidth="1"/>
    <col min="13051" max="13051" width="10.5" style="6" bestFit="1" customWidth="1"/>
    <col min="13052" max="13053" width="9.5" style="6" bestFit="1" customWidth="1"/>
    <col min="13054" max="13054" width="12.69921875" style="6" bestFit="1" customWidth="1"/>
    <col min="13055" max="13055" width="11.5" style="6" bestFit="1" customWidth="1"/>
    <col min="13056" max="13057" width="10.5" style="6" bestFit="1" customWidth="1"/>
    <col min="13058" max="13058" width="12.69921875" style="6" bestFit="1" customWidth="1"/>
    <col min="13059" max="13059" width="10.5" style="6" bestFit="1" customWidth="1"/>
    <col min="13060" max="13060" width="9.5" style="6" bestFit="1" customWidth="1"/>
    <col min="13061" max="13061" width="9.69921875" style="6" bestFit="1" customWidth="1"/>
    <col min="13062" max="13062" width="12.69921875" style="6" bestFit="1" customWidth="1"/>
    <col min="13063" max="13063" width="11.5" style="6" bestFit="1" customWidth="1"/>
    <col min="13064" max="13065" width="10.5" style="6" bestFit="1" customWidth="1"/>
    <col min="13066" max="13066" width="12.5" style="6" bestFit="1" customWidth="1"/>
    <col min="13067" max="13067" width="12.69921875" style="6" customWidth="1"/>
    <col min="13068" max="13069" width="9.296875" style="6"/>
    <col min="13070" max="13070" width="9.296875" style="6" customWidth="1"/>
    <col min="13071" max="13258" width="9.296875" style="6"/>
    <col min="13259" max="13259" width="32" style="6" customWidth="1"/>
    <col min="13260" max="13260" width="11.5" style="6" bestFit="1" customWidth="1"/>
    <col min="13261" max="13262" width="10.5" style="6" bestFit="1" customWidth="1"/>
    <col min="13263" max="13263" width="12.69921875" style="6" bestFit="1" customWidth="1"/>
    <col min="13264" max="13264" width="0" style="6" hidden="1" customWidth="1"/>
    <col min="13265" max="13265" width="11.5" style="6" bestFit="1" customWidth="1"/>
    <col min="13266" max="13267" width="10.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0.5" style="6" bestFit="1" customWidth="1"/>
    <col min="13276" max="13277" width="9.5" style="6" bestFit="1" customWidth="1"/>
    <col min="13278" max="13278" width="12.5" style="6" bestFit="1" customWidth="1"/>
    <col min="13279" max="13279" width="0" style="6" hidden="1" customWidth="1"/>
    <col min="13280" max="13280" width="11.5" style="6" bestFit="1" customWidth="1"/>
    <col min="13281" max="13282" width="10.5" style="6" bestFit="1" customWidth="1"/>
    <col min="13283" max="13283" width="12.5" style="6" bestFit="1" customWidth="1"/>
    <col min="13284" max="13284" width="0" style="6" hidden="1" customWidth="1"/>
    <col min="13285" max="13285" width="10.5" style="6" bestFit="1" customWidth="1"/>
    <col min="13286" max="13286" width="9.5" style="6" bestFit="1" customWidth="1"/>
    <col min="13287" max="13287" width="9.69921875" style="6" bestFit="1" customWidth="1"/>
    <col min="13288" max="13288" width="12.69921875" style="6" bestFit="1" customWidth="1"/>
    <col min="13289" max="13289" width="0" style="6" hidden="1" customWidth="1"/>
    <col min="13290" max="13290" width="11.5" style="6" bestFit="1" customWidth="1"/>
    <col min="13291" max="13292" width="10.5" style="6" bestFit="1" customWidth="1"/>
    <col min="13293" max="13293" width="12.5" style="6" bestFit="1" customWidth="1"/>
    <col min="13294" max="13294" width="35.69921875" style="6" bestFit="1" customWidth="1"/>
    <col min="13295" max="13295" width="11.5" style="6" bestFit="1" customWidth="1"/>
    <col min="13296" max="13297" width="10.5" style="6" bestFit="1" customWidth="1"/>
    <col min="13298" max="13298" width="12.69921875" style="6" bestFit="1" customWidth="1"/>
    <col min="13299" max="13299" width="12.5" style="6" bestFit="1" customWidth="1"/>
    <col min="13300" max="13300" width="11.5" style="6" bestFit="1" customWidth="1"/>
    <col min="13301" max="13301" width="10.5" style="6" bestFit="1" customWidth="1"/>
    <col min="13302" max="13302" width="12.69921875" style="6" bestFit="1" customWidth="1"/>
    <col min="13303" max="13303" width="12.5" style="6" bestFit="1" customWidth="1"/>
    <col min="13304" max="13305" width="9.5" style="6" bestFit="1" customWidth="1"/>
    <col min="13306" max="13306" width="12.69921875" style="6" bestFit="1" customWidth="1"/>
    <col min="13307" max="13307" width="10.5" style="6" bestFit="1" customWidth="1"/>
    <col min="13308" max="13309" width="9.5" style="6" bestFit="1" customWidth="1"/>
    <col min="13310" max="13310" width="12.69921875" style="6" bestFit="1" customWidth="1"/>
    <col min="13311" max="13311" width="11.5" style="6" bestFit="1" customWidth="1"/>
    <col min="13312" max="13313" width="10.5" style="6" bestFit="1" customWidth="1"/>
    <col min="13314" max="13314" width="12.69921875" style="6" bestFit="1" customWidth="1"/>
    <col min="13315" max="13315" width="10.5" style="6" bestFit="1" customWidth="1"/>
    <col min="13316" max="13316" width="9.5" style="6" bestFit="1" customWidth="1"/>
    <col min="13317" max="13317" width="9.69921875" style="6" bestFit="1" customWidth="1"/>
    <col min="13318" max="13318" width="12.69921875" style="6" bestFit="1" customWidth="1"/>
    <col min="13319" max="13319" width="11.5" style="6" bestFit="1" customWidth="1"/>
    <col min="13320" max="13321" width="10.5" style="6" bestFit="1" customWidth="1"/>
    <col min="13322" max="13322" width="12.5" style="6" bestFit="1" customWidth="1"/>
    <col min="13323" max="13323" width="12.69921875" style="6" customWidth="1"/>
    <col min="13324" max="13325" width="9.296875" style="6"/>
    <col min="13326" max="13326" width="9.296875" style="6" customWidth="1"/>
    <col min="13327" max="13514" width="9.296875" style="6"/>
    <col min="13515" max="13515" width="32" style="6" customWidth="1"/>
    <col min="13516" max="13516" width="11.5" style="6" bestFit="1" customWidth="1"/>
    <col min="13517" max="13518" width="10.5" style="6" bestFit="1" customWidth="1"/>
    <col min="13519" max="13519" width="12.69921875" style="6" bestFit="1" customWidth="1"/>
    <col min="13520" max="13520" width="0" style="6" hidden="1" customWidth="1"/>
    <col min="13521" max="13521" width="11.5" style="6" bestFit="1" customWidth="1"/>
    <col min="13522" max="13523" width="10.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0.5" style="6" bestFit="1" customWidth="1"/>
    <col min="13532" max="13533" width="9.5" style="6" bestFit="1" customWidth="1"/>
    <col min="13534" max="13534" width="12.5" style="6" bestFit="1" customWidth="1"/>
    <col min="13535" max="13535" width="0" style="6" hidden="1" customWidth="1"/>
    <col min="13536" max="13536" width="11.5" style="6" bestFit="1" customWidth="1"/>
    <col min="13537" max="13538" width="10.5" style="6" bestFit="1" customWidth="1"/>
    <col min="13539" max="13539" width="12.5" style="6" bestFit="1" customWidth="1"/>
    <col min="13540" max="13540" width="0" style="6" hidden="1" customWidth="1"/>
    <col min="13541" max="13541" width="10.5" style="6" bestFit="1" customWidth="1"/>
    <col min="13542" max="13542" width="9.5" style="6" bestFit="1" customWidth="1"/>
    <col min="13543" max="13543" width="9.69921875" style="6" bestFit="1" customWidth="1"/>
    <col min="13544" max="13544" width="12.69921875" style="6" bestFit="1" customWidth="1"/>
    <col min="13545" max="13545" width="0" style="6" hidden="1" customWidth="1"/>
    <col min="13546" max="13546" width="11.5" style="6" bestFit="1" customWidth="1"/>
    <col min="13547" max="13548" width="10.5" style="6" bestFit="1" customWidth="1"/>
    <col min="13549" max="13549" width="12.5" style="6" bestFit="1" customWidth="1"/>
    <col min="13550" max="13550" width="35.69921875" style="6" bestFit="1" customWidth="1"/>
    <col min="13551" max="13551" width="11.5" style="6" bestFit="1" customWidth="1"/>
    <col min="13552" max="13553" width="10.5" style="6" bestFit="1" customWidth="1"/>
    <col min="13554" max="13554" width="12.69921875" style="6" bestFit="1" customWidth="1"/>
    <col min="13555" max="13555" width="12.5" style="6" bestFit="1" customWidth="1"/>
    <col min="13556" max="13556" width="11.5" style="6" bestFit="1" customWidth="1"/>
    <col min="13557" max="13557" width="10.5" style="6" bestFit="1" customWidth="1"/>
    <col min="13558" max="13558" width="12.69921875" style="6" bestFit="1" customWidth="1"/>
    <col min="13559" max="13559" width="12.5" style="6" bestFit="1" customWidth="1"/>
    <col min="13560" max="13561" width="9.5" style="6" bestFit="1" customWidth="1"/>
    <col min="13562" max="13562" width="12.69921875" style="6" bestFit="1" customWidth="1"/>
    <col min="13563" max="13563" width="10.5" style="6" bestFit="1" customWidth="1"/>
    <col min="13564" max="13565" width="9.5" style="6" bestFit="1" customWidth="1"/>
    <col min="13566" max="13566" width="12.69921875" style="6" bestFit="1" customWidth="1"/>
    <col min="13567" max="13567" width="11.5" style="6" bestFit="1" customWidth="1"/>
    <col min="13568" max="13569" width="10.5" style="6" bestFit="1" customWidth="1"/>
    <col min="13570" max="13570" width="12.69921875" style="6" bestFit="1" customWidth="1"/>
    <col min="13571" max="13571" width="10.5" style="6" bestFit="1" customWidth="1"/>
    <col min="13572" max="13572" width="9.5" style="6" bestFit="1" customWidth="1"/>
    <col min="13573" max="13573" width="9.69921875" style="6" bestFit="1" customWidth="1"/>
    <col min="13574" max="13574" width="12.69921875" style="6" bestFit="1" customWidth="1"/>
    <col min="13575" max="13575" width="11.5" style="6" bestFit="1" customWidth="1"/>
    <col min="13576" max="13577" width="10.5" style="6" bestFit="1" customWidth="1"/>
    <col min="13578" max="13578" width="12.5" style="6" bestFit="1" customWidth="1"/>
    <col min="13579" max="13579" width="12.69921875" style="6" customWidth="1"/>
    <col min="13580" max="13581" width="9.296875" style="6"/>
    <col min="13582" max="13582" width="9.296875" style="6" customWidth="1"/>
    <col min="13583" max="13770" width="9.296875" style="6"/>
    <col min="13771" max="13771" width="32" style="6" customWidth="1"/>
    <col min="13772" max="13772" width="11.5" style="6" bestFit="1" customWidth="1"/>
    <col min="13773" max="13774" width="10.5" style="6" bestFit="1" customWidth="1"/>
    <col min="13775" max="13775" width="12.69921875" style="6" bestFit="1" customWidth="1"/>
    <col min="13776" max="13776" width="0" style="6" hidden="1" customWidth="1"/>
    <col min="13777" max="13777" width="11.5" style="6" bestFit="1" customWidth="1"/>
    <col min="13778" max="13779" width="10.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0.5" style="6" bestFit="1" customWidth="1"/>
    <col min="13788" max="13789" width="9.5" style="6" bestFit="1" customWidth="1"/>
    <col min="13790" max="13790" width="12.5" style="6" bestFit="1" customWidth="1"/>
    <col min="13791" max="13791" width="0" style="6" hidden="1" customWidth="1"/>
    <col min="13792" max="13792" width="11.5" style="6" bestFit="1" customWidth="1"/>
    <col min="13793" max="13794" width="10.5" style="6" bestFit="1" customWidth="1"/>
    <col min="13795" max="13795" width="12.5" style="6" bestFit="1" customWidth="1"/>
    <col min="13796" max="13796" width="0" style="6" hidden="1" customWidth="1"/>
    <col min="13797" max="13797" width="10.5" style="6" bestFit="1" customWidth="1"/>
    <col min="13798" max="13798" width="9.5" style="6" bestFit="1" customWidth="1"/>
    <col min="13799" max="13799" width="9.69921875" style="6" bestFit="1" customWidth="1"/>
    <col min="13800" max="13800" width="12.69921875" style="6" bestFit="1" customWidth="1"/>
    <col min="13801" max="13801" width="0" style="6" hidden="1" customWidth="1"/>
    <col min="13802" max="13802" width="11.5" style="6" bestFit="1" customWidth="1"/>
    <col min="13803" max="13804" width="10.5" style="6" bestFit="1" customWidth="1"/>
    <col min="13805" max="13805" width="12.5" style="6" bestFit="1" customWidth="1"/>
    <col min="13806" max="13806" width="35.69921875" style="6" bestFit="1" customWidth="1"/>
    <col min="13807" max="13807" width="11.5" style="6" bestFit="1" customWidth="1"/>
    <col min="13808" max="13809" width="10.5" style="6" bestFit="1" customWidth="1"/>
    <col min="13810" max="13810" width="12.69921875" style="6" bestFit="1" customWidth="1"/>
    <col min="13811" max="13811" width="12.5" style="6" bestFit="1" customWidth="1"/>
    <col min="13812" max="13812" width="11.5" style="6" bestFit="1" customWidth="1"/>
    <col min="13813" max="13813" width="10.5" style="6" bestFit="1" customWidth="1"/>
    <col min="13814" max="13814" width="12.69921875" style="6" bestFit="1" customWidth="1"/>
    <col min="13815" max="13815" width="12.5" style="6" bestFit="1" customWidth="1"/>
    <col min="13816" max="13817" width="9.5" style="6" bestFit="1" customWidth="1"/>
    <col min="13818" max="13818" width="12.69921875" style="6" bestFit="1" customWidth="1"/>
    <col min="13819" max="13819" width="10.5" style="6" bestFit="1" customWidth="1"/>
    <col min="13820" max="13821" width="9.5" style="6" bestFit="1" customWidth="1"/>
    <col min="13822" max="13822" width="12.69921875" style="6" bestFit="1" customWidth="1"/>
    <col min="13823" max="13823" width="11.5" style="6" bestFit="1" customWidth="1"/>
    <col min="13824" max="13825" width="10.5" style="6" bestFit="1" customWidth="1"/>
    <col min="13826" max="13826" width="12.69921875" style="6" bestFit="1" customWidth="1"/>
    <col min="13827" max="13827" width="10.5" style="6" bestFit="1" customWidth="1"/>
    <col min="13828" max="13828" width="9.5" style="6" bestFit="1" customWidth="1"/>
    <col min="13829" max="13829" width="9.69921875" style="6" bestFit="1" customWidth="1"/>
    <col min="13830" max="13830" width="12.69921875" style="6" bestFit="1" customWidth="1"/>
    <col min="13831" max="13831" width="11.5" style="6" bestFit="1" customWidth="1"/>
    <col min="13832" max="13833" width="10.5" style="6" bestFit="1" customWidth="1"/>
    <col min="13834" max="13834" width="12.5" style="6" bestFit="1" customWidth="1"/>
    <col min="13835" max="13835" width="12.69921875" style="6" customWidth="1"/>
    <col min="13836" max="13837" width="9.296875" style="6"/>
    <col min="13838" max="13838" width="9.296875" style="6" customWidth="1"/>
    <col min="13839" max="14026" width="9.296875" style="6"/>
    <col min="14027" max="14027" width="32" style="6" customWidth="1"/>
    <col min="14028" max="14028" width="11.5" style="6" bestFit="1" customWidth="1"/>
    <col min="14029" max="14030" width="10.5" style="6" bestFit="1" customWidth="1"/>
    <col min="14031" max="14031" width="12.69921875" style="6" bestFit="1" customWidth="1"/>
    <col min="14032" max="14032" width="0" style="6" hidden="1" customWidth="1"/>
    <col min="14033" max="14033" width="11.5" style="6" bestFit="1" customWidth="1"/>
    <col min="14034" max="14035" width="10.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0.5" style="6" bestFit="1" customWidth="1"/>
    <col min="14044" max="14045" width="9.5" style="6" bestFit="1" customWidth="1"/>
    <col min="14046" max="14046" width="12.5" style="6" bestFit="1" customWidth="1"/>
    <col min="14047" max="14047" width="0" style="6" hidden="1" customWidth="1"/>
    <col min="14048" max="14048" width="11.5" style="6" bestFit="1" customWidth="1"/>
    <col min="14049" max="14050" width="10.5" style="6" bestFit="1" customWidth="1"/>
    <col min="14051" max="14051" width="12.5" style="6" bestFit="1" customWidth="1"/>
    <col min="14052" max="14052" width="0" style="6" hidden="1" customWidth="1"/>
    <col min="14053" max="14053" width="10.5" style="6" bestFit="1" customWidth="1"/>
    <col min="14054" max="14054" width="9.5" style="6" bestFit="1" customWidth="1"/>
    <col min="14055" max="14055" width="9.69921875" style="6" bestFit="1" customWidth="1"/>
    <col min="14056" max="14056" width="12.69921875" style="6" bestFit="1" customWidth="1"/>
    <col min="14057" max="14057" width="0" style="6" hidden="1" customWidth="1"/>
    <col min="14058" max="14058" width="11.5" style="6" bestFit="1" customWidth="1"/>
    <col min="14059" max="14060" width="10.5" style="6" bestFit="1" customWidth="1"/>
    <col min="14061" max="14061" width="12.5" style="6" bestFit="1" customWidth="1"/>
    <col min="14062" max="14062" width="35.69921875" style="6" bestFit="1" customWidth="1"/>
    <col min="14063" max="14063" width="11.5" style="6" bestFit="1" customWidth="1"/>
    <col min="14064" max="14065" width="10.5" style="6" bestFit="1" customWidth="1"/>
    <col min="14066" max="14066" width="12.69921875" style="6" bestFit="1" customWidth="1"/>
    <col min="14067" max="14067" width="12.5" style="6" bestFit="1" customWidth="1"/>
    <col min="14068" max="14068" width="11.5" style="6" bestFit="1" customWidth="1"/>
    <col min="14069" max="14069" width="10.5" style="6" bestFit="1" customWidth="1"/>
    <col min="14070" max="14070" width="12.69921875" style="6" bestFit="1" customWidth="1"/>
    <col min="14071" max="14071" width="12.5" style="6" bestFit="1" customWidth="1"/>
    <col min="14072" max="14073" width="9.5" style="6" bestFit="1" customWidth="1"/>
    <col min="14074" max="14074" width="12.69921875" style="6" bestFit="1" customWidth="1"/>
    <col min="14075" max="14075" width="10.5" style="6" bestFit="1" customWidth="1"/>
    <col min="14076" max="14077" width="9.5" style="6" bestFit="1" customWidth="1"/>
    <col min="14078" max="14078" width="12.69921875" style="6" bestFit="1" customWidth="1"/>
    <col min="14079" max="14079" width="11.5" style="6" bestFit="1" customWidth="1"/>
    <col min="14080" max="14081" width="10.5" style="6" bestFit="1" customWidth="1"/>
    <col min="14082" max="14082" width="12.69921875" style="6" bestFit="1" customWidth="1"/>
    <col min="14083" max="14083" width="10.5" style="6" bestFit="1" customWidth="1"/>
    <col min="14084" max="14084" width="9.5" style="6" bestFit="1" customWidth="1"/>
    <col min="14085" max="14085" width="9.69921875" style="6" bestFit="1" customWidth="1"/>
    <col min="14086" max="14086" width="12.69921875" style="6" bestFit="1" customWidth="1"/>
    <col min="14087" max="14087" width="11.5" style="6" bestFit="1" customWidth="1"/>
    <col min="14088" max="14089" width="10.5" style="6" bestFit="1" customWidth="1"/>
    <col min="14090" max="14090" width="12.5" style="6" bestFit="1" customWidth="1"/>
    <col min="14091" max="14091" width="12.69921875" style="6" customWidth="1"/>
    <col min="14092" max="14093" width="9.296875" style="6"/>
    <col min="14094" max="14094" width="9.296875" style="6" customWidth="1"/>
    <col min="14095" max="14282" width="9.296875" style="6"/>
    <col min="14283" max="14283" width="32" style="6" customWidth="1"/>
    <col min="14284" max="14284" width="11.5" style="6" bestFit="1" customWidth="1"/>
    <col min="14285" max="14286" width="10.5" style="6" bestFit="1" customWidth="1"/>
    <col min="14287" max="14287" width="12.69921875" style="6" bestFit="1" customWidth="1"/>
    <col min="14288" max="14288" width="0" style="6" hidden="1" customWidth="1"/>
    <col min="14289" max="14289" width="11.5" style="6" bestFit="1" customWidth="1"/>
    <col min="14290" max="14291" width="10.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0.5" style="6" bestFit="1" customWidth="1"/>
    <col min="14300" max="14301" width="9.5" style="6" bestFit="1" customWidth="1"/>
    <col min="14302" max="14302" width="12.5" style="6" bestFit="1" customWidth="1"/>
    <col min="14303" max="14303" width="0" style="6" hidden="1" customWidth="1"/>
    <col min="14304" max="14304" width="11.5" style="6" bestFit="1" customWidth="1"/>
    <col min="14305" max="14306" width="10.5" style="6" bestFit="1" customWidth="1"/>
    <col min="14307" max="14307" width="12.5" style="6" bestFit="1" customWidth="1"/>
    <col min="14308" max="14308" width="0" style="6" hidden="1" customWidth="1"/>
    <col min="14309" max="14309" width="10.5" style="6" bestFit="1" customWidth="1"/>
    <col min="14310" max="14310" width="9.5" style="6" bestFit="1" customWidth="1"/>
    <col min="14311" max="14311" width="9.69921875" style="6" bestFit="1" customWidth="1"/>
    <col min="14312" max="14312" width="12.69921875" style="6" bestFit="1" customWidth="1"/>
    <col min="14313" max="14313" width="0" style="6" hidden="1" customWidth="1"/>
    <col min="14314" max="14314" width="11.5" style="6" bestFit="1" customWidth="1"/>
    <col min="14315" max="14316" width="10.5" style="6" bestFit="1" customWidth="1"/>
    <col min="14317" max="14317" width="12.5" style="6" bestFit="1" customWidth="1"/>
    <col min="14318" max="14318" width="35.69921875" style="6" bestFit="1" customWidth="1"/>
    <col min="14319" max="14319" width="11.5" style="6" bestFit="1" customWidth="1"/>
    <col min="14320" max="14321" width="10.5" style="6" bestFit="1" customWidth="1"/>
    <col min="14322" max="14322" width="12.69921875" style="6" bestFit="1" customWidth="1"/>
    <col min="14323" max="14323" width="12.5" style="6" bestFit="1" customWidth="1"/>
    <col min="14324" max="14324" width="11.5" style="6" bestFit="1" customWidth="1"/>
    <col min="14325" max="14325" width="10.5" style="6" bestFit="1" customWidth="1"/>
    <col min="14326" max="14326" width="12.69921875" style="6" bestFit="1" customWidth="1"/>
    <col min="14327" max="14327" width="12.5" style="6" bestFit="1" customWidth="1"/>
    <col min="14328" max="14329" width="9.5" style="6" bestFit="1" customWidth="1"/>
    <col min="14330" max="14330" width="12.69921875" style="6" bestFit="1" customWidth="1"/>
    <col min="14331" max="14331" width="10.5" style="6" bestFit="1" customWidth="1"/>
    <col min="14332" max="14333" width="9.5" style="6" bestFit="1" customWidth="1"/>
    <col min="14334" max="14334" width="12.69921875" style="6" bestFit="1" customWidth="1"/>
    <col min="14335" max="14335" width="11.5" style="6" bestFit="1" customWidth="1"/>
    <col min="14336" max="14337" width="10.5" style="6" bestFit="1" customWidth="1"/>
    <col min="14338" max="14338" width="12.69921875" style="6" bestFit="1" customWidth="1"/>
    <col min="14339" max="14339" width="10.5" style="6" bestFit="1" customWidth="1"/>
    <col min="14340" max="14340" width="9.5" style="6" bestFit="1" customWidth="1"/>
    <col min="14341" max="14341" width="9.69921875" style="6" bestFit="1" customWidth="1"/>
    <col min="14342" max="14342" width="12.69921875" style="6" bestFit="1" customWidth="1"/>
    <col min="14343" max="14343" width="11.5" style="6" bestFit="1" customWidth="1"/>
    <col min="14344" max="14345" width="10.5" style="6" bestFit="1" customWidth="1"/>
    <col min="14346" max="14346" width="12.5" style="6" bestFit="1" customWidth="1"/>
    <col min="14347" max="14347" width="12.69921875" style="6" customWidth="1"/>
    <col min="14348" max="14349" width="9.296875" style="6"/>
    <col min="14350" max="14350" width="9.296875" style="6" customWidth="1"/>
    <col min="14351" max="14538" width="9.296875" style="6"/>
    <col min="14539" max="14539" width="32" style="6" customWidth="1"/>
    <col min="14540" max="14540" width="11.5" style="6" bestFit="1" customWidth="1"/>
    <col min="14541" max="14542" width="10.5" style="6" bestFit="1" customWidth="1"/>
    <col min="14543" max="14543" width="12.69921875" style="6" bestFit="1" customWidth="1"/>
    <col min="14544" max="14544" width="0" style="6" hidden="1" customWidth="1"/>
    <col min="14545" max="14545" width="11.5" style="6" bestFit="1" customWidth="1"/>
    <col min="14546" max="14547" width="10.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0.5" style="6" bestFit="1" customWidth="1"/>
    <col min="14556" max="14557" width="9.5" style="6" bestFit="1" customWidth="1"/>
    <col min="14558" max="14558" width="12.5" style="6" bestFit="1" customWidth="1"/>
    <col min="14559" max="14559" width="0" style="6" hidden="1" customWidth="1"/>
    <col min="14560" max="14560" width="11.5" style="6" bestFit="1" customWidth="1"/>
    <col min="14561" max="14562" width="10.5" style="6" bestFit="1" customWidth="1"/>
    <col min="14563" max="14563" width="12.5" style="6" bestFit="1" customWidth="1"/>
    <col min="14564" max="14564" width="0" style="6" hidden="1" customWidth="1"/>
    <col min="14565" max="14565" width="10.5" style="6" bestFit="1" customWidth="1"/>
    <col min="14566" max="14566" width="9.5" style="6" bestFit="1" customWidth="1"/>
    <col min="14567" max="14567" width="9.69921875" style="6" bestFit="1" customWidth="1"/>
    <col min="14568" max="14568" width="12.69921875" style="6" bestFit="1" customWidth="1"/>
    <col min="14569" max="14569" width="0" style="6" hidden="1" customWidth="1"/>
    <col min="14570" max="14570" width="11.5" style="6" bestFit="1" customWidth="1"/>
    <col min="14571" max="14572" width="10.5" style="6" bestFit="1" customWidth="1"/>
    <col min="14573" max="14573" width="12.5" style="6" bestFit="1" customWidth="1"/>
    <col min="14574" max="14574" width="35.69921875" style="6" bestFit="1" customWidth="1"/>
    <col min="14575" max="14575" width="11.5" style="6" bestFit="1" customWidth="1"/>
    <col min="14576" max="14577" width="10.5" style="6" bestFit="1" customWidth="1"/>
    <col min="14578" max="14578" width="12.69921875" style="6" bestFit="1" customWidth="1"/>
    <col min="14579" max="14579" width="12.5" style="6" bestFit="1" customWidth="1"/>
    <col min="14580" max="14580" width="11.5" style="6" bestFit="1" customWidth="1"/>
    <col min="14581" max="14581" width="10.5" style="6" bestFit="1" customWidth="1"/>
    <col min="14582" max="14582" width="12.69921875" style="6" bestFit="1" customWidth="1"/>
    <col min="14583" max="14583" width="12.5" style="6" bestFit="1" customWidth="1"/>
    <col min="14584" max="14585" width="9.5" style="6" bestFit="1" customWidth="1"/>
    <col min="14586" max="14586" width="12.69921875" style="6" bestFit="1" customWidth="1"/>
    <col min="14587" max="14587" width="10.5" style="6" bestFit="1" customWidth="1"/>
    <col min="14588" max="14589" width="9.5" style="6" bestFit="1" customWidth="1"/>
    <col min="14590" max="14590" width="12.69921875" style="6" bestFit="1" customWidth="1"/>
    <col min="14591" max="14591" width="11.5" style="6" bestFit="1" customWidth="1"/>
    <col min="14592" max="14593" width="10.5" style="6" bestFit="1" customWidth="1"/>
    <col min="14594" max="14594" width="12.69921875" style="6" bestFit="1" customWidth="1"/>
    <col min="14595" max="14595" width="10.5" style="6" bestFit="1" customWidth="1"/>
    <col min="14596" max="14596" width="9.5" style="6" bestFit="1" customWidth="1"/>
    <col min="14597" max="14597" width="9.69921875" style="6" bestFit="1" customWidth="1"/>
    <col min="14598" max="14598" width="12.69921875" style="6" bestFit="1" customWidth="1"/>
    <col min="14599" max="14599" width="11.5" style="6" bestFit="1" customWidth="1"/>
    <col min="14600" max="14601" width="10.5" style="6" bestFit="1" customWidth="1"/>
    <col min="14602" max="14602" width="12.5" style="6" bestFit="1" customWidth="1"/>
    <col min="14603" max="14603" width="12.69921875" style="6" customWidth="1"/>
    <col min="14604" max="14605" width="9.296875" style="6"/>
    <col min="14606" max="14606" width="9.296875" style="6" customWidth="1"/>
    <col min="14607" max="14794" width="9.296875" style="6"/>
    <col min="14795" max="14795" width="32" style="6" customWidth="1"/>
    <col min="14796" max="14796" width="11.5" style="6" bestFit="1" customWidth="1"/>
    <col min="14797" max="14798" width="10.5" style="6" bestFit="1" customWidth="1"/>
    <col min="14799" max="14799" width="12.69921875" style="6" bestFit="1" customWidth="1"/>
    <col min="14800" max="14800" width="0" style="6" hidden="1" customWidth="1"/>
    <col min="14801" max="14801" width="11.5" style="6" bestFit="1" customWidth="1"/>
    <col min="14802" max="14803" width="10.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0.5" style="6" bestFit="1" customWidth="1"/>
    <col min="14812" max="14813" width="9.5" style="6" bestFit="1" customWidth="1"/>
    <col min="14814" max="14814" width="12.5" style="6" bestFit="1" customWidth="1"/>
    <col min="14815" max="14815" width="0" style="6" hidden="1" customWidth="1"/>
    <col min="14816" max="14816" width="11.5" style="6" bestFit="1" customWidth="1"/>
    <col min="14817" max="14818" width="10.5" style="6" bestFit="1" customWidth="1"/>
    <col min="14819" max="14819" width="12.5" style="6" bestFit="1" customWidth="1"/>
    <col min="14820" max="14820" width="0" style="6" hidden="1" customWidth="1"/>
    <col min="14821" max="14821" width="10.5" style="6" bestFit="1" customWidth="1"/>
    <col min="14822" max="14822" width="9.5" style="6" bestFit="1" customWidth="1"/>
    <col min="14823" max="14823" width="9.69921875" style="6" bestFit="1" customWidth="1"/>
    <col min="14824" max="14824" width="12.69921875" style="6" bestFit="1" customWidth="1"/>
    <col min="14825" max="14825" width="0" style="6" hidden="1" customWidth="1"/>
    <col min="14826" max="14826" width="11.5" style="6" bestFit="1" customWidth="1"/>
    <col min="14827" max="14828" width="10.5" style="6" bestFit="1" customWidth="1"/>
    <col min="14829" max="14829" width="12.5" style="6" bestFit="1" customWidth="1"/>
    <col min="14830" max="14830" width="35.69921875" style="6" bestFit="1" customWidth="1"/>
    <col min="14831" max="14831" width="11.5" style="6" bestFit="1" customWidth="1"/>
    <col min="14832" max="14833" width="10.5" style="6" bestFit="1" customWidth="1"/>
    <col min="14834" max="14834" width="12.69921875" style="6" bestFit="1" customWidth="1"/>
    <col min="14835" max="14835" width="12.5" style="6" bestFit="1" customWidth="1"/>
    <col min="14836" max="14836" width="11.5" style="6" bestFit="1" customWidth="1"/>
    <col min="14837" max="14837" width="10.5" style="6" bestFit="1" customWidth="1"/>
    <col min="14838" max="14838" width="12.69921875" style="6" bestFit="1" customWidth="1"/>
    <col min="14839" max="14839" width="12.5" style="6" bestFit="1" customWidth="1"/>
    <col min="14840" max="14841" width="9.5" style="6" bestFit="1" customWidth="1"/>
    <col min="14842" max="14842" width="12.69921875" style="6" bestFit="1" customWidth="1"/>
    <col min="14843" max="14843" width="10.5" style="6" bestFit="1" customWidth="1"/>
    <col min="14844" max="14845" width="9.5" style="6" bestFit="1" customWidth="1"/>
    <col min="14846" max="14846" width="12.69921875" style="6" bestFit="1" customWidth="1"/>
    <col min="14847" max="14847" width="11.5" style="6" bestFit="1" customWidth="1"/>
    <col min="14848" max="14849" width="10.5" style="6" bestFit="1" customWidth="1"/>
    <col min="14850" max="14850" width="12.69921875" style="6" bestFit="1" customWidth="1"/>
    <col min="14851" max="14851" width="10.5" style="6" bestFit="1" customWidth="1"/>
    <col min="14852" max="14852" width="9.5" style="6" bestFit="1" customWidth="1"/>
    <col min="14853" max="14853" width="9.69921875" style="6" bestFit="1" customWidth="1"/>
    <col min="14854" max="14854" width="12.69921875" style="6" bestFit="1" customWidth="1"/>
    <col min="14855" max="14855" width="11.5" style="6" bestFit="1" customWidth="1"/>
    <col min="14856" max="14857" width="10.5" style="6" bestFit="1" customWidth="1"/>
    <col min="14858" max="14858" width="12.5" style="6" bestFit="1" customWidth="1"/>
    <col min="14859" max="14859" width="12.69921875" style="6" customWidth="1"/>
    <col min="14860" max="14861" width="9.296875" style="6"/>
    <col min="14862" max="14862" width="9.296875" style="6" customWidth="1"/>
    <col min="14863" max="15050" width="9.296875" style="6"/>
    <col min="15051" max="15051" width="32" style="6" customWidth="1"/>
    <col min="15052" max="15052" width="11.5" style="6" bestFit="1" customWidth="1"/>
    <col min="15053" max="15054" width="10.5" style="6" bestFit="1" customWidth="1"/>
    <col min="15055" max="15055" width="12.69921875" style="6" bestFit="1" customWidth="1"/>
    <col min="15056" max="15056" width="0" style="6" hidden="1" customWidth="1"/>
    <col min="15057" max="15057" width="11.5" style="6" bestFit="1" customWidth="1"/>
    <col min="15058" max="15059" width="10.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0.5" style="6" bestFit="1" customWidth="1"/>
    <col min="15068" max="15069" width="9.5" style="6" bestFit="1" customWidth="1"/>
    <col min="15070" max="15070" width="12.5" style="6" bestFit="1" customWidth="1"/>
    <col min="15071" max="15071" width="0" style="6" hidden="1" customWidth="1"/>
    <col min="15072" max="15072" width="11.5" style="6" bestFit="1" customWidth="1"/>
    <col min="15073" max="15074" width="10.5" style="6" bestFit="1" customWidth="1"/>
    <col min="15075" max="15075" width="12.5" style="6" bestFit="1" customWidth="1"/>
    <col min="15076" max="15076" width="0" style="6" hidden="1" customWidth="1"/>
    <col min="15077" max="15077" width="10.5" style="6" bestFit="1" customWidth="1"/>
    <col min="15078" max="15078" width="9.5" style="6" bestFit="1" customWidth="1"/>
    <col min="15079" max="15079" width="9.69921875" style="6" bestFit="1" customWidth="1"/>
    <col min="15080" max="15080" width="12.69921875" style="6" bestFit="1" customWidth="1"/>
    <col min="15081" max="15081" width="0" style="6" hidden="1" customWidth="1"/>
    <col min="15082" max="15082" width="11.5" style="6" bestFit="1" customWidth="1"/>
    <col min="15083" max="15084" width="10.5" style="6" bestFit="1" customWidth="1"/>
    <col min="15085" max="15085" width="12.5" style="6" bestFit="1" customWidth="1"/>
    <col min="15086" max="15086" width="35.69921875" style="6" bestFit="1" customWidth="1"/>
    <col min="15087" max="15087" width="11.5" style="6" bestFit="1" customWidth="1"/>
    <col min="15088" max="15089" width="10.5" style="6" bestFit="1" customWidth="1"/>
    <col min="15090" max="15090" width="12.69921875" style="6" bestFit="1" customWidth="1"/>
    <col min="15091" max="15091" width="12.5" style="6" bestFit="1" customWidth="1"/>
    <col min="15092" max="15092" width="11.5" style="6" bestFit="1" customWidth="1"/>
    <col min="15093" max="15093" width="10.5" style="6" bestFit="1" customWidth="1"/>
    <col min="15094" max="15094" width="12.69921875" style="6" bestFit="1" customWidth="1"/>
    <col min="15095" max="15095" width="12.5" style="6" bestFit="1" customWidth="1"/>
    <col min="15096" max="15097" width="9.5" style="6" bestFit="1" customWidth="1"/>
    <col min="15098" max="15098" width="12.69921875" style="6" bestFit="1" customWidth="1"/>
    <col min="15099" max="15099" width="10.5" style="6" bestFit="1" customWidth="1"/>
    <col min="15100" max="15101" width="9.5" style="6" bestFit="1" customWidth="1"/>
    <col min="15102" max="15102" width="12.69921875" style="6" bestFit="1" customWidth="1"/>
    <col min="15103" max="15103" width="11.5" style="6" bestFit="1" customWidth="1"/>
    <col min="15104" max="15105" width="10.5" style="6" bestFit="1" customWidth="1"/>
    <col min="15106" max="15106" width="12.69921875" style="6" bestFit="1" customWidth="1"/>
    <col min="15107" max="15107" width="10.5" style="6" bestFit="1" customWidth="1"/>
    <col min="15108" max="15108" width="9.5" style="6" bestFit="1" customWidth="1"/>
    <col min="15109" max="15109" width="9.69921875" style="6" bestFit="1" customWidth="1"/>
    <col min="15110" max="15110" width="12.69921875" style="6" bestFit="1" customWidth="1"/>
    <col min="15111" max="15111" width="11.5" style="6" bestFit="1" customWidth="1"/>
    <col min="15112" max="15113" width="10.5" style="6" bestFit="1" customWidth="1"/>
    <col min="15114" max="15114" width="12.5" style="6" bestFit="1" customWidth="1"/>
    <col min="15115" max="15115" width="12.69921875" style="6" customWidth="1"/>
    <col min="15116" max="15117" width="9.296875" style="6"/>
    <col min="15118" max="15118" width="9.296875" style="6" customWidth="1"/>
    <col min="15119" max="15306" width="9.296875" style="6"/>
    <col min="15307" max="15307" width="32" style="6" customWidth="1"/>
    <col min="15308" max="15308" width="11.5" style="6" bestFit="1" customWidth="1"/>
    <col min="15309" max="15310" width="10.5" style="6" bestFit="1" customWidth="1"/>
    <col min="15311" max="15311" width="12.69921875" style="6" bestFit="1" customWidth="1"/>
    <col min="15312" max="15312" width="0" style="6" hidden="1" customWidth="1"/>
    <col min="15313" max="15313" width="11.5" style="6" bestFit="1" customWidth="1"/>
    <col min="15314" max="15315" width="10.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0.5" style="6" bestFit="1" customWidth="1"/>
    <col min="15324" max="15325" width="9.5" style="6" bestFit="1" customWidth="1"/>
    <col min="15326" max="15326" width="12.5" style="6" bestFit="1" customWidth="1"/>
    <col min="15327" max="15327" width="0" style="6" hidden="1" customWidth="1"/>
    <col min="15328" max="15328" width="11.5" style="6" bestFit="1" customWidth="1"/>
    <col min="15329" max="15330" width="10.5" style="6" bestFit="1" customWidth="1"/>
    <col min="15331" max="15331" width="12.5" style="6" bestFit="1" customWidth="1"/>
    <col min="15332" max="15332" width="0" style="6" hidden="1" customWidth="1"/>
    <col min="15333" max="15333" width="10.5" style="6" bestFit="1" customWidth="1"/>
    <col min="15334" max="15334" width="9.5" style="6" bestFit="1" customWidth="1"/>
    <col min="15335" max="15335" width="9.69921875" style="6" bestFit="1" customWidth="1"/>
    <col min="15336" max="15336" width="12.69921875" style="6" bestFit="1" customWidth="1"/>
    <col min="15337" max="15337" width="0" style="6" hidden="1" customWidth="1"/>
    <col min="15338" max="15338" width="11.5" style="6" bestFit="1" customWidth="1"/>
    <col min="15339" max="15340" width="10.5" style="6" bestFit="1" customWidth="1"/>
    <col min="15341" max="15341" width="12.5" style="6" bestFit="1" customWidth="1"/>
    <col min="15342" max="15342" width="35.69921875" style="6" bestFit="1" customWidth="1"/>
    <col min="15343" max="15343" width="11.5" style="6" bestFit="1" customWidth="1"/>
    <col min="15344" max="15345" width="10.5" style="6" bestFit="1" customWidth="1"/>
    <col min="15346" max="15346" width="12.69921875" style="6" bestFit="1" customWidth="1"/>
    <col min="15347" max="15347" width="12.5" style="6" bestFit="1" customWidth="1"/>
    <col min="15348" max="15348" width="11.5" style="6" bestFit="1" customWidth="1"/>
    <col min="15349" max="15349" width="10.5" style="6" bestFit="1" customWidth="1"/>
    <col min="15350" max="15350" width="12.69921875" style="6" bestFit="1" customWidth="1"/>
    <col min="15351" max="15351" width="12.5" style="6" bestFit="1" customWidth="1"/>
    <col min="15352" max="15353" width="9.5" style="6" bestFit="1" customWidth="1"/>
    <col min="15354" max="15354" width="12.69921875" style="6" bestFit="1" customWidth="1"/>
    <col min="15355" max="15355" width="10.5" style="6" bestFit="1" customWidth="1"/>
    <col min="15356" max="15357" width="9.5" style="6" bestFit="1" customWidth="1"/>
    <col min="15358" max="15358" width="12.69921875" style="6" bestFit="1" customWidth="1"/>
    <col min="15359" max="15359" width="11.5" style="6" bestFit="1" customWidth="1"/>
    <col min="15360" max="15361" width="10.5" style="6" bestFit="1" customWidth="1"/>
    <col min="15362" max="15362" width="12.69921875" style="6" bestFit="1" customWidth="1"/>
    <col min="15363" max="15363" width="10.5" style="6" bestFit="1" customWidth="1"/>
    <col min="15364" max="15364" width="9.5" style="6" bestFit="1" customWidth="1"/>
    <col min="15365" max="15365" width="9.69921875" style="6" bestFit="1" customWidth="1"/>
    <col min="15366" max="15366" width="12.69921875" style="6" bestFit="1" customWidth="1"/>
    <col min="15367" max="15367" width="11.5" style="6" bestFit="1" customWidth="1"/>
    <col min="15368" max="15369" width="10.5" style="6" bestFit="1" customWidth="1"/>
    <col min="15370" max="15370" width="12.5" style="6" bestFit="1" customWidth="1"/>
    <col min="15371" max="15371" width="12.69921875" style="6" customWidth="1"/>
    <col min="15372" max="15373" width="9.296875" style="6"/>
    <col min="15374" max="15374" width="9.296875" style="6" customWidth="1"/>
    <col min="15375" max="15562" width="9.296875" style="6"/>
    <col min="15563" max="15563" width="32" style="6" customWidth="1"/>
    <col min="15564" max="15564" width="11.5" style="6" bestFit="1" customWidth="1"/>
    <col min="15565" max="15566" width="10.5" style="6" bestFit="1" customWidth="1"/>
    <col min="15567" max="15567" width="12.69921875" style="6" bestFit="1" customWidth="1"/>
    <col min="15568" max="15568" width="0" style="6" hidden="1" customWidth="1"/>
    <col min="15569" max="15569" width="11.5" style="6" bestFit="1" customWidth="1"/>
    <col min="15570" max="15571" width="10.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0.5" style="6" bestFit="1" customWidth="1"/>
    <col min="15580" max="15581" width="9.5" style="6" bestFit="1" customWidth="1"/>
    <col min="15582" max="15582" width="12.5" style="6" bestFit="1" customWidth="1"/>
    <col min="15583" max="15583" width="0" style="6" hidden="1" customWidth="1"/>
    <col min="15584" max="15584" width="11.5" style="6" bestFit="1" customWidth="1"/>
    <col min="15585" max="15586" width="10.5" style="6" bestFit="1" customWidth="1"/>
    <col min="15587" max="15587" width="12.5" style="6" bestFit="1" customWidth="1"/>
    <col min="15588" max="15588" width="0" style="6" hidden="1" customWidth="1"/>
    <col min="15589" max="15589" width="10.5" style="6" bestFit="1" customWidth="1"/>
    <col min="15590" max="15590" width="9.5" style="6" bestFit="1" customWidth="1"/>
    <col min="15591" max="15591" width="9.69921875" style="6" bestFit="1" customWidth="1"/>
    <col min="15592" max="15592" width="12.69921875" style="6" bestFit="1" customWidth="1"/>
    <col min="15593" max="15593" width="0" style="6" hidden="1" customWidth="1"/>
    <col min="15594" max="15594" width="11.5" style="6" bestFit="1" customWidth="1"/>
    <col min="15595" max="15596" width="10.5" style="6" bestFit="1" customWidth="1"/>
    <col min="15597" max="15597" width="12.5" style="6" bestFit="1" customWidth="1"/>
    <col min="15598" max="15598" width="35.69921875" style="6" bestFit="1" customWidth="1"/>
    <col min="15599" max="15599" width="11.5" style="6" bestFit="1" customWidth="1"/>
    <col min="15600" max="15601" width="10.5" style="6" bestFit="1" customWidth="1"/>
    <col min="15602" max="15602" width="12.69921875" style="6" bestFit="1" customWidth="1"/>
    <col min="15603" max="15603" width="12.5" style="6" bestFit="1" customWidth="1"/>
    <col min="15604" max="15604" width="11.5" style="6" bestFit="1" customWidth="1"/>
    <col min="15605" max="15605" width="10.5" style="6" bestFit="1" customWidth="1"/>
    <col min="15606" max="15606" width="12.69921875" style="6" bestFit="1" customWidth="1"/>
    <col min="15607" max="15607" width="12.5" style="6" bestFit="1" customWidth="1"/>
    <col min="15608" max="15609" width="9.5" style="6" bestFit="1" customWidth="1"/>
    <col min="15610" max="15610" width="12.69921875" style="6" bestFit="1" customWidth="1"/>
    <col min="15611" max="15611" width="10.5" style="6" bestFit="1" customWidth="1"/>
    <col min="15612" max="15613" width="9.5" style="6" bestFit="1" customWidth="1"/>
    <col min="15614" max="15614" width="12.69921875" style="6" bestFit="1" customWidth="1"/>
    <col min="15615" max="15615" width="11.5" style="6" bestFit="1" customWidth="1"/>
    <col min="15616" max="15617" width="10.5" style="6" bestFit="1" customWidth="1"/>
    <col min="15618" max="15618" width="12.69921875" style="6" bestFit="1" customWidth="1"/>
    <col min="15619" max="15619" width="10.5" style="6" bestFit="1" customWidth="1"/>
    <col min="15620" max="15620" width="9.5" style="6" bestFit="1" customWidth="1"/>
    <col min="15621" max="15621" width="9.69921875" style="6" bestFit="1" customWidth="1"/>
    <col min="15622" max="15622" width="12.69921875" style="6" bestFit="1" customWidth="1"/>
    <col min="15623" max="15623" width="11.5" style="6" bestFit="1" customWidth="1"/>
    <col min="15624" max="15625" width="10.5" style="6" bestFit="1" customWidth="1"/>
    <col min="15626" max="15626" width="12.5" style="6" bestFit="1" customWidth="1"/>
    <col min="15627" max="15627" width="12.69921875" style="6" customWidth="1"/>
    <col min="15628" max="15629" width="9.296875" style="6"/>
    <col min="15630" max="15630" width="9.296875" style="6" customWidth="1"/>
    <col min="15631" max="15818" width="9.296875" style="6"/>
    <col min="15819" max="15819" width="32" style="6" customWidth="1"/>
    <col min="15820" max="15820" width="11.5" style="6" bestFit="1" customWidth="1"/>
    <col min="15821" max="15822" width="10.5" style="6" bestFit="1" customWidth="1"/>
    <col min="15823" max="15823" width="12.69921875" style="6" bestFit="1" customWidth="1"/>
    <col min="15824" max="15824" width="0" style="6" hidden="1" customWidth="1"/>
    <col min="15825" max="15825" width="11.5" style="6" bestFit="1" customWidth="1"/>
    <col min="15826" max="15827" width="10.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0.5" style="6" bestFit="1" customWidth="1"/>
    <col min="15836" max="15837" width="9.5" style="6" bestFit="1" customWidth="1"/>
    <col min="15838" max="15838" width="12.5" style="6" bestFit="1" customWidth="1"/>
    <col min="15839" max="15839" width="0" style="6" hidden="1" customWidth="1"/>
    <col min="15840" max="15840" width="11.5" style="6" bestFit="1" customWidth="1"/>
    <col min="15841" max="15842" width="10.5" style="6" bestFit="1" customWidth="1"/>
    <col min="15843" max="15843" width="12.5" style="6" bestFit="1" customWidth="1"/>
    <col min="15844" max="15844" width="0" style="6" hidden="1" customWidth="1"/>
    <col min="15845" max="15845" width="10.5" style="6" bestFit="1" customWidth="1"/>
    <col min="15846" max="15846" width="9.5" style="6" bestFit="1" customWidth="1"/>
    <col min="15847" max="15847" width="9.69921875" style="6" bestFit="1" customWidth="1"/>
    <col min="15848" max="15848" width="12.69921875" style="6" bestFit="1" customWidth="1"/>
    <col min="15849" max="15849" width="0" style="6" hidden="1" customWidth="1"/>
    <col min="15850" max="15850" width="11.5" style="6" bestFit="1" customWidth="1"/>
    <col min="15851" max="15852" width="10.5" style="6" bestFit="1" customWidth="1"/>
    <col min="15853" max="15853" width="12.5" style="6" bestFit="1" customWidth="1"/>
    <col min="15854" max="15854" width="35.69921875" style="6" bestFit="1" customWidth="1"/>
    <col min="15855" max="15855" width="11.5" style="6" bestFit="1" customWidth="1"/>
    <col min="15856" max="15857" width="10.5" style="6" bestFit="1" customWidth="1"/>
    <col min="15858" max="15858" width="12.69921875" style="6" bestFit="1" customWidth="1"/>
    <col min="15859" max="15859" width="12.5" style="6" bestFit="1" customWidth="1"/>
    <col min="15860" max="15860" width="11.5" style="6" bestFit="1" customWidth="1"/>
    <col min="15861" max="15861" width="10.5" style="6" bestFit="1" customWidth="1"/>
    <col min="15862" max="15862" width="12.69921875" style="6" bestFit="1" customWidth="1"/>
    <col min="15863" max="15863" width="12.5" style="6" bestFit="1" customWidth="1"/>
    <col min="15864" max="15865" width="9.5" style="6" bestFit="1" customWidth="1"/>
    <col min="15866" max="15866" width="12.69921875" style="6" bestFit="1" customWidth="1"/>
    <col min="15867" max="15867" width="10.5" style="6" bestFit="1" customWidth="1"/>
    <col min="15868" max="15869" width="9.5" style="6" bestFit="1" customWidth="1"/>
    <col min="15870" max="15870" width="12.69921875" style="6" bestFit="1" customWidth="1"/>
    <col min="15871" max="15871" width="11.5" style="6" bestFit="1" customWidth="1"/>
    <col min="15872" max="15873" width="10.5" style="6" bestFit="1" customWidth="1"/>
    <col min="15874" max="15874" width="12.69921875" style="6" bestFit="1" customWidth="1"/>
    <col min="15875" max="15875" width="10.5" style="6" bestFit="1" customWidth="1"/>
    <col min="15876" max="15876" width="9.5" style="6" bestFit="1" customWidth="1"/>
    <col min="15877" max="15877" width="9.69921875" style="6" bestFit="1" customWidth="1"/>
    <col min="15878" max="15878" width="12.69921875" style="6" bestFit="1" customWidth="1"/>
    <col min="15879" max="15879" width="11.5" style="6" bestFit="1" customWidth="1"/>
    <col min="15880" max="15881" width="10.5" style="6" bestFit="1" customWidth="1"/>
    <col min="15882" max="15882" width="12.5" style="6" bestFit="1" customWidth="1"/>
    <col min="15883" max="15883" width="12.69921875" style="6" customWidth="1"/>
    <col min="15884" max="15885" width="9.296875" style="6"/>
    <col min="15886" max="15886" width="9.296875" style="6" customWidth="1"/>
    <col min="15887" max="16074" width="9.296875" style="6"/>
    <col min="16075" max="16075" width="32" style="6" customWidth="1"/>
    <col min="16076" max="16076" width="11.5" style="6" bestFit="1" customWidth="1"/>
    <col min="16077" max="16078" width="10.5" style="6" bestFit="1" customWidth="1"/>
    <col min="16079" max="16079" width="12.69921875" style="6" bestFit="1" customWidth="1"/>
    <col min="16080" max="16080" width="0" style="6" hidden="1" customWidth="1"/>
    <col min="16081" max="16081" width="11.5" style="6" bestFit="1" customWidth="1"/>
    <col min="16082" max="16083" width="10.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0.5" style="6" bestFit="1" customWidth="1"/>
    <col min="16092" max="16093" width="9.5" style="6" bestFit="1" customWidth="1"/>
    <col min="16094" max="16094" width="12.5" style="6" bestFit="1" customWidth="1"/>
    <col min="16095" max="16095" width="0" style="6" hidden="1" customWidth="1"/>
    <col min="16096" max="16096" width="11.5" style="6" bestFit="1" customWidth="1"/>
    <col min="16097" max="16098" width="10.5" style="6" bestFit="1" customWidth="1"/>
    <col min="16099" max="16099" width="12.5" style="6" bestFit="1" customWidth="1"/>
    <col min="16100" max="16100" width="0" style="6" hidden="1" customWidth="1"/>
    <col min="16101" max="16101" width="10.5" style="6" bestFit="1" customWidth="1"/>
    <col min="16102" max="16102" width="9.5" style="6" bestFit="1" customWidth="1"/>
    <col min="16103" max="16103" width="9.69921875" style="6" bestFit="1" customWidth="1"/>
    <col min="16104" max="16104" width="12.69921875" style="6" bestFit="1" customWidth="1"/>
    <col min="16105" max="16105" width="0" style="6" hidden="1" customWidth="1"/>
    <col min="16106" max="16106" width="11.5" style="6" bestFit="1" customWidth="1"/>
    <col min="16107" max="16108" width="10.5" style="6" bestFit="1" customWidth="1"/>
    <col min="16109" max="16109" width="12.5" style="6" bestFit="1" customWidth="1"/>
    <col min="16110" max="16110" width="35.69921875" style="6" bestFit="1" customWidth="1"/>
    <col min="16111" max="16111" width="11.5" style="6" bestFit="1" customWidth="1"/>
    <col min="16112" max="16113" width="10.5" style="6" bestFit="1" customWidth="1"/>
    <col min="16114" max="16114" width="12.69921875" style="6" bestFit="1" customWidth="1"/>
    <col min="16115" max="16115" width="12.5" style="6" bestFit="1" customWidth="1"/>
    <col min="16116" max="16116" width="11.5" style="6" bestFit="1" customWidth="1"/>
    <col min="16117" max="16117" width="10.5" style="6" bestFit="1" customWidth="1"/>
    <col min="16118" max="16118" width="12.69921875" style="6" bestFit="1" customWidth="1"/>
    <col min="16119" max="16119" width="12.5" style="6" bestFit="1" customWidth="1"/>
    <col min="16120" max="16121" width="9.5" style="6" bestFit="1" customWidth="1"/>
    <col min="16122" max="16122" width="12.69921875" style="6" bestFit="1" customWidth="1"/>
    <col min="16123" max="16123" width="10.5" style="6" bestFit="1" customWidth="1"/>
    <col min="16124" max="16125" width="9.5" style="6" bestFit="1" customWidth="1"/>
    <col min="16126" max="16126" width="12.69921875" style="6" bestFit="1" customWidth="1"/>
    <col min="16127" max="16127" width="11.5" style="6" bestFit="1" customWidth="1"/>
    <col min="16128" max="16129" width="10.5" style="6" bestFit="1" customWidth="1"/>
    <col min="16130" max="16130" width="12.69921875" style="6" bestFit="1" customWidth="1"/>
    <col min="16131" max="16131" width="10.5" style="6" bestFit="1" customWidth="1"/>
    <col min="16132" max="16132" width="9.5" style="6" bestFit="1" customWidth="1"/>
    <col min="16133" max="16133" width="9.69921875" style="6" bestFit="1" customWidth="1"/>
    <col min="16134" max="16134" width="12.69921875" style="6" bestFit="1" customWidth="1"/>
    <col min="16135" max="16135" width="11.5" style="6" bestFit="1" customWidth="1"/>
    <col min="16136" max="16137" width="10.5" style="6" bestFit="1" customWidth="1"/>
    <col min="16138" max="16138" width="12.5" style="6" bestFit="1" customWidth="1"/>
    <col min="16139" max="16139" width="12.69921875" style="6" customWidth="1"/>
    <col min="16140" max="16141" width="9.296875" style="6"/>
    <col min="16142" max="16142" width="9.296875" style="6" customWidth="1"/>
    <col min="16143" max="16384" width="9.296875" style="6"/>
  </cols>
  <sheetData>
    <row r="1" spans="1:41" ht="30" customHeight="1" x14ac:dyDescent="0.2">
      <c r="A1" s="30" t="s">
        <v>63</v>
      </c>
      <c r="B1" s="27" t="s">
        <v>44</v>
      </c>
      <c r="D1" s="27"/>
      <c r="E1" s="27"/>
      <c r="F1" s="39"/>
      <c r="G1" s="10"/>
    </row>
    <row r="2" spans="1:41" ht="30" customHeight="1" x14ac:dyDescent="0.2">
      <c r="A2" s="30" t="s">
        <v>59</v>
      </c>
      <c r="B2" s="27" t="s">
        <v>44</v>
      </c>
      <c r="D2" s="35"/>
      <c r="E2" s="27"/>
      <c r="F2" s="39"/>
      <c r="G2" s="10"/>
      <c r="I2" s="31"/>
      <c r="L2" s="32"/>
    </row>
    <row r="3" spans="1:41" ht="14.5" x14ac:dyDescent="0.2">
      <c r="A3" s="30">
        <v>2024</v>
      </c>
      <c r="C3" s="33"/>
      <c r="I3" s="33"/>
    </row>
    <row r="4" spans="1:41" ht="15" thickBot="1" x14ac:dyDescent="0.25">
      <c r="A4" s="28">
        <f>A3-1</f>
        <v>2023</v>
      </c>
    </row>
    <row r="5" spans="1:41" s="8" customFormat="1" ht="13.5" thickBot="1" x14ac:dyDescent="0.3">
      <c r="A5"/>
      <c r="B5" s="46" t="s">
        <v>16</v>
      </c>
      <c r="C5" s="47"/>
      <c r="D5" s="47"/>
      <c r="E5" s="47"/>
      <c r="F5" s="48"/>
      <c r="G5" s="40" t="s">
        <v>17</v>
      </c>
      <c r="H5" s="41"/>
      <c r="I5" s="41"/>
      <c r="J5" s="41"/>
      <c r="K5" s="42"/>
      <c r="L5" s="43" t="s">
        <v>31</v>
      </c>
      <c r="M5" s="44"/>
      <c r="N5" s="44"/>
      <c r="O5" s="44"/>
      <c r="P5" s="45"/>
      <c r="Q5" s="46" t="s">
        <v>18</v>
      </c>
      <c r="R5" s="47"/>
      <c r="S5" s="47"/>
      <c r="T5" s="47"/>
      <c r="U5" s="48"/>
      <c r="V5" s="40" t="s">
        <v>19</v>
      </c>
      <c r="W5" s="41"/>
      <c r="X5" s="41"/>
      <c r="Y5" s="41"/>
      <c r="Z5" s="42"/>
      <c r="AA5" s="43" t="s">
        <v>32</v>
      </c>
      <c r="AB5" s="44"/>
      <c r="AC5" s="44"/>
      <c r="AD5" s="44"/>
      <c r="AE5" s="45"/>
      <c r="AF5" s="43" t="s">
        <v>65</v>
      </c>
      <c r="AG5" s="44"/>
      <c r="AH5" s="44"/>
      <c r="AI5" s="44"/>
      <c r="AJ5" s="45"/>
      <c r="AK5" s="43" t="s">
        <v>20</v>
      </c>
      <c r="AL5" s="44"/>
      <c r="AM5" s="44"/>
      <c r="AN5" s="44"/>
      <c r="AO5" s="45"/>
    </row>
    <row r="6" spans="1:41" ht="95.5" customHeight="1" x14ac:dyDescent="0.2">
      <c r="A6" s="7"/>
      <c r="B6" s="11" t="s">
        <v>29</v>
      </c>
      <c r="C6" s="12" t="s">
        <v>3</v>
      </c>
      <c r="D6" s="12" t="s">
        <v>4</v>
      </c>
      <c r="E6" s="13" t="s">
        <v>30</v>
      </c>
      <c r="F6" s="14" t="s">
        <v>6</v>
      </c>
      <c r="G6" s="11" t="s">
        <v>29</v>
      </c>
      <c r="H6" s="12" t="s">
        <v>3</v>
      </c>
      <c r="I6" s="12" t="s">
        <v>4</v>
      </c>
      <c r="J6" s="13" t="s">
        <v>30</v>
      </c>
      <c r="K6" s="14" t="s">
        <v>6</v>
      </c>
      <c r="L6" s="11" t="s">
        <v>29</v>
      </c>
      <c r="M6" s="12" t="s">
        <v>3</v>
      </c>
      <c r="N6" s="12" t="s">
        <v>4</v>
      </c>
      <c r="O6" s="13" t="s">
        <v>30</v>
      </c>
      <c r="P6" s="14" t="s">
        <v>6</v>
      </c>
      <c r="Q6" s="11" t="s">
        <v>29</v>
      </c>
      <c r="R6" s="12" t="s">
        <v>3</v>
      </c>
      <c r="S6" s="12" t="s">
        <v>4</v>
      </c>
      <c r="T6" s="13" t="s">
        <v>30</v>
      </c>
      <c r="U6" s="14" t="s">
        <v>6</v>
      </c>
      <c r="V6" s="11" t="s">
        <v>29</v>
      </c>
      <c r="W6" s="12" t="s">
        <v>3</v>
      </c>
      <c r="X6" s="12" t="s">
        <v>4</v>
      </c>
      <c r="Y6" s="13" t="s">
        <v>30</v>
      </c>
      <c r="Z6" s="14" t="s">
        <v>6</v>
      </c>
      <c r="AA6" s="11" t="s">
        <v>29</v>
      </c>
      <c r="AB6" s="12" t="s">
        <v>3</v>
      </c>
      <c r="AC6" s="12" t="s">
        <v>4</v>
      </c>
      <c r="AD6" s="13" t="s">
        <v>30</v>
      </c>
      <c r="AE6" s="14" t="s">
        <v>6</v>
      </c>
      <c r="AF6" s="11" t="s">
        <v>29</v>
      </c>
      <c r="AG6" s="12" t="s">
        <v>3</v>
      </c>
      <c r="AH6" s="12" t="s">
        <v>4</v>
      </c>
      <c r="AI6" s="13" t="s">
        <v>30</v>
      </c>
      <c r="AJ6" s="14" t="s">
        <v>6</v>
      </c>
      <c r="AK6" s="11" t="s">
        <v>29</v>
      </c>
      <c r="AL6" s="12" t="s">
        <v>3</v>
      </c>
      <c r="AM6" s="12" t="s">
        <v>4</v>
      </c>
      <c r="AN6" s="13" t="s">
        <v>30</v>
      </c>
      <c r="AO6" s="14" t="s">
        <v>6</v>
      </c>
    </row>
    <row r="7" spans="1:41" x14ac:dyDescent="0.2">
      <c r="A7" s="9" t="s">
        <v>21</v>
      </c>
      <c r="B7" s="16">
        <v>1179117</v>
      </c>
      <c r="C7" s="15">
        <v>372652</v>
      </c>
      <c r="D7" s="15">
        <v>1334</v>
      </c>
      <c r="E7" s="15">
        <v>764816</v>
      </c>
      <c r="F7" s="17">
        <v>121702</v>
      </c>
      <c r="G7" s="16">
        <v>407103</v>
      </c>
      <c r="H7" s="15">
        <v>133121</v>
      </c>
      <c r="I7" s="15">
        <v>-28604</v>
      </c>
      <c r="J7" s="15">
        <v>317630</v>
      </c>
      <c r="K7" s="17">
        <v>17693</v>
      </c>
      <c r="L7" s="16">
        <v>107048</v>
      </c>
      <c r="M7" s="15">
        <v>30183</v>
      </c>
      <c r="N7" s="15">
        <v>-1301</v>
      </c>
      <c r="O7" s="15">
        <v>66243</v>
      </c>
      <c r="P7" s="17">
        <v>6825</v>
      </c>
      <c r="Q7" s="16">
        <v>54451</v>
      </c>
      <c r="R7" s="15">
        <v>18001</v>
      </c>
      <c r="S7" s="15">
        <v>-943</v>
      </c>
      <c r="T7" s="15">
        <v>40665</v>
      </c>
      <c r="U7" s="17">
        <v>10661</v>
      </c>
      <c r="V7" s="16">
        <v>414672</v>
      </c>
      <c r="W7" s="15">
        <v>131767</v>
      </c>
      <c r="X7" s="15">
        <v>-23531</v>
      </c>
      <c r="Y7" s="15">
        <v>358014</v>
      </c>
      <c r="Z7" s="17">
        <v>2070</v>
      </c>
      <c r="AA7" s="16">
        <v>51389</v>
      </c>
      <c r="AB7" s="15">
        <v>17792</v>
      </c>
      <c r="AC7" s="15">
        <v>-14483</v>
      </c>
      <c r="AD7" s="15">
        <v>43290</v>
      </c>
      <c r="AE7" s="17">
        <v>16777</v>
      </c>
      <c r="AF7" s="16"/>
      <c r="AG7" s="15"/>
      <c r="AH7" s="15"/>
      <c r="AI7" s="15"/>
      <c r="AJ7" s="17"/>
      <c r="AK7" s="16">
        <v>922084</v>
      </c>
      <c r="AL7" s="15">
        <v>301614</v>
      </c>
      <c r="AM7" s="15">
        <v>837</v>
      </c>
      <c r="AN7" s="15">
        <v>725883</v>
      </c>
      <c r="AO7" s="17">
        <v>87204</v>
      </c>
    </row>
    <row r="8" spans="1:41" s="10" customFormat="1" x14ac:dyDescent="0.2">
      <c r="A8" s="9" t="s">
        <v>12</v>
      </c>
      <c r="B8" s="16">
        <v>1149044</v>
      </c>
      <c r="C8" s="15">
        <v>372196</v>
      </c>
      <c r="D8" s="15">
        <v>-30073</v>
      </c>
      <c r="E8" s="15">
        <v>740642</v>
      </c>
      <c r="F8" s="17">
        <v>114729</v>
      </c>
      <c r="G8" s="16">
        <v>385503</v>
      </c>
      <c r="H8" s="15">
        <v>128305</v>
      </c>
      <c r="I8" s="15">
        <v>-21600</v>
      </c>
      <c r="J8" s="15">
        <v>302820</v>
      </c>
      <c r="K8" s="17">
        <v>14506</v>
      </c>
      <c r="L8" s="16">
        <v>95689</v>
      </c>
      <c r="M8" s="15">
        <v>28162</v>
      </c>
      <c r="N8" s="15">
        <v>-11359</v>
      </c>
      <c r="O8" s="15">
        <v>66047</v>
      </c>
      <c r="P8" s="17">
        <v>5529</v>
      </c>
      <c r="Q8" s="16">
        <v>55777</v>
      </c>
      <c r="R8" s="15">
        <v>18985</v>
      </c>
      <c r="S8" s="15">
        <v>1326</v>
      </c>
      <c r="T8" s="15">
        <v>39686</v>
      </c>
      <c r="U8" s="17">
        <v>8171</v>
      </c>
      <c r="V8" s="16">
        <v>394969</v>
      </c>
      <c r="W8" s="15">
        <v>128654</v>
      </c>
      <c r="X8" s="15">
        <v>-19703</v>
      </c>
      <c r="Y8" s="15">
        <v>368789</v>
      </c>
      <c r="Z8" s="17">
        <v>2201</v>
      </c>
      <c r="AA8" s="16">
        <v>53329</v>
      </c>
      <c r="AB8" s="15">
        <v>17116</v>
      </c>
      <c r="AC8" s="15">
        <v>1940</v>
      </c>
      <c r="AD8" s="15">
        <v>43156</v>
      </c>
      <c r="AE8" s="17">
        <v>16155</v>
      </c>
      <c r="AF8" s="16"/>
      <c r="AG8" s="15"/>
      <c r="AH8" s="15"/>
      <c r="AI8" s="15"/>
      <c r="AJ8" s="17"/>
      <c r="AK8" s="16">
        <v>882281</v>
      </c>
      <c r="AL8" s="15">
        <v>295963</v>
      </c>
      <c r="AM8" s="15">
        <v>-39802</v>
      </c>
      <c r="AN8" s="15">
        <v>720965</v>
      </c>
      <c r="AO8" s="17">
        <v>85751</v>
      </c>
    </row>
    <row r="9" spans="1:41" s="10" customFormat="1" x14ac:dyDescent="0.2">
      <c r="A9" s="9" t="s">
        <v>13</v>
      </c>
      <c r="B9" s="16">
        <v>1061322</v>
      </c>
      <c r="C9" s="15">
        <v>397177</v>
      </c>
      <c r="D9" s="15">
        <v>-87722</v>
      </c>
      <c r="E9" s="15">
        <v>705005</v>
      </c>
      <c r="F9" s="17">
        <v>121308</v>
      </c>
      <c r="G9" s="16">
        <v>352590</v>
      </c>
      <c r="H9" s="15">
        <v>135080</v>
      </c>
      <c r="I9" s="15">
        <v>-32913</v>
      </c>
      <c r="J9" s="15">
        <v>283678</v>
      </c>
      <c r="K9" s="17">
        <v>14201</v>
      </c>
      <c r="L9" s="16">
        <v>95184</v>
      </c>
      <c r="M9" s="15">
        <v>31483</v>
      </c>
      <c r="N9" s="15">
        <v>-505</v>
      </c>
      <c r="O9" s="15">
        <v>64474</v>
      </c>
      <c r="P9" s="17">
        <v>9119</v>
      </c>
      <c r="Q9" s="16">
        <v>43025</v>
      </c>
      <c r="R9" s="15">
        <v>17496</v>
      </c>
      <c r="S9" s="15">
        <v>-12752</v>
      </c>
      <c r="T9" s="15">
        <v>34756</v>
      </c>
      <c r="U9" s="17">
        <v>7876</v>
      </c>
      <c r="V9" s="16">
        <v>353771</v>
      </c>
      <c r="W9" s="15">
        <v>135037</v>
      </c>
      <c r="X9" s="15">
        <v>-41198</v>
      </c>
      <c r="Y9" s="15">
        <v>307553</v>
      </c>
      <c r="Z9" s="17">
        <v>1892</v>
      </c>
      <c r="AA9" s="16">
        <v>74623</v>
      </c>
      <c r="AB9" s="15">
        <v>19161</v>
      </c>
      <c r="AC9" s="15">
        <v>21294</v>
      </c>
      <c r="AD9" s="15">
        <v>39255</v>
      </c>
      <c r="AE9" s="17">
        <v>16009</v>
      </c>
      <c r="AF9" s="16"/>
      <c r="AG9" s="15"/>
      <c r="AH9" s="15"/>
      <c r="AI9" s="15"/>
      <c r="AJ9" s="17"/>
      <c r="AK9" s="16">
        <v>813231</v>
      </c>
      <c r="AL9" s="15">
        <v>309529</v>
      </c>
      <c r="AM9" s="15">
        <v>-69050</v>
      </c>
      <c r="AN9" s="15">
        <v>656218</v>
      </c>
      <c r="AO9" s="17">
        <v>85489</v>
      </c>
    </row>
    <row r="10" spans="1:41" s="10" customFormat="1" x14ac:dyDescent="0.2">
      <c r="A10" s="9" t="s">
        <v>14</v>
      </c>
      <c r="B10" s="16">
        <v>731455</v>
      </c>
      <c r="C10" s="15">
        <v>380631</v>
      </c>
      <c r="D10" s="15">
        <v>-329867</v>
      </c>
      <c r="E10" s="15">
        <v>482918</v>
      </c>
      <c r="F10" s="17">
        <v>84353</v>
      </c>
      <c r="G10" s="16">
        <v>262571</v>
      </c>
      <c r="H10" s="15">
        <v>141256</v>
      </c>
      <c r="I10" s="15">
        <v>-90018</v>
      </c>
      <c r="J10" s="15">
        <v>190831</v>
      </c>
      <c r="K10" s="17">
        <v>2992</v>
      </c>
      <c r="L10" s="16">
        <v>68931</v>
      </c>
      <c r="M10" s="15">
        <v>32636</v>
      </c>
      <c r="N10" s="15">
        <v>-26253</v>
      </c>
      <c r="O10" s="15">
        <v>41804</v>
      </c>
      <c r="P10" s="17">
        <v>4520</v>
      </c>
      <c r="Q10" s="16">
        <v>30840</v>
      </c>
      <c r="R10" s="15">
        <v>16590</v>
      </c>
      <c r="S10" s="15">
        <v>-12185</v>
      </c>
      <c r="T10" s="15">
        <v>24036</v>
      </c>
      <c r="U10" s="17">
        <v>5731</v>
      </c>
      <c r="V10" s="16">
        <v>269096</v>
      </c>
      <c r="W10" s="15">
        <v>136215</v>
      </c>
      <c r="X10" s="15">
        <v>-84675</v>
      </c>
      <c r="Y10" s="15">
        <v>162640</v>
      </c>
      <c r="Z10" s="17">
        <v>1199</v>
      </c>
      <c r="AA10" s="16">
        <v>26744</v>
      </c>
      <c r="AB10" s="15">
        <v>19297</v>
      </c>
      <c r="AC10" s="15">
        <v>-47879</v>
      </c>
      <c r="AD10" s="15">
        <v>23526</v>
      </c>
      <c r="AE10" s="17">
        <v>9718</v>
      </c>
      <c r="AF10" s="16"/>
      <c r="AG10" s="15"/>
      <c r="AH10" s="15"/>
      <c r="AI10" s="15"/>
      <c r="AJ10" s="17"/>
      <c r="AK10" s="16">
        <v>564610</v>
      </c>
      <c r="AL10" s="15">
        <v>293581</v>
      </c>
      <c r="AM10" s="15">
        <v>-248622</v>
      </c>
      <c r="AN10" s="15">
        <v>447308</v>
      </c>
      <c r="AO10" s="17">
        <v>59078</v>
      </c>
    </row>
    <row r="11" spans="1:41" s="10" customFormat="1" x14ac:dyDescent="0.2">
      <c r="A11" s="9" t="s">
        <v>15</v>
      </c>
      <c r="B11" s="16">
        <v>721520</v>
      </c>
      <c r="C11" s="15">
        <v>362500</v>
      </c>
      <c r="D11" s="15">
        <v>-9935</v>
      </c>
      <c r="E11" s="15">
        <v>317756</v>
      </c>
      <c r="F11" s="17">
        <v>15656</v>
      </c>
      <c r="G11" s="16">
        <v>257109</v>
      </c>
      <c r="H11" s="15">
        <v>129077</v>
      </c>
      <c r="I11" s="15">
        <v>-5462</v>
      </c>
      <c r="J11" s="15">
        <v>133850</v>
      </c>
      <c r="K11" s="17">
        <v>758</v>
      </c>
      <c r="L11" s="16">
        <v>58160</v>
      </c>
      <c r="M11" s="15">
        <v>27842</v>
      </c>
      <c r="N11" s="15">
        <v>-10771</v>
      </c>
      <c r="O11" s="15">
        <v>23702</v>
      </c>
      <c r="P11" s="17">
        <v>1852</v>
      </c>
      <c r="Q11" s="16">
        <v>28327</v>
      </c>
      <c r="R11" s="15">
        <v>14344</v>
      </c>
      <c r="S11" s="15">
        <v>-2513</v>
      </c>
      <c r="T11" s="15">
        <v>13591</v>
      </c>
      <c r="U11" s="17">
        <v>2789</v>
      </c>
      <c r="V11" s="16">
        <v>259854</v>
      </c>
      <c r="W11" s="15">
        <v>130272</v>
      </c>
      <c r="X11" s="15">
        <v>-9242</v>
      </c>
      <c r="Y11" s="15">
        <v>119426</v>
      </c>
      <c r="Z11" s="17">
        <v>457</v>
      </c>
      <c r="AA11" s="16">
        <v>40604</v>
      </c>
      <c r="AB11" s="15">
        <v>17407</v>
      </c>
      <c r="AC11" s="15">
        <v>13861</v>
      </c>
      <c r="AD11" s="15">
        <v>14864</v>
      </c>
      <c r="AE11" s="17">
        <v>5557</v>
      </c>
      <c r="AF11" s="16"/>
      <c r="AG11" s="15"/>
      <c r="AH11" s="15"/>
      <c r="AI11" s="15"/>
      <c r="AJ11" s="17"/>
      <c r="AK11" s="16">
        <v>540434</v>
      </c>
      <c r="AL11" s="15">
        <v>275909</v>
      </c>
      <c r="AM11" s="15">
        <v>-24176</v>
      </c>
      <c r="AN11" s="15">
        <v>326640</v>
      </c>
      <c r="AO11" s="17">
        <v>31796</v>
      </c>
    </row>
    <row r="12" spans="1:41" s="10" customFormat="1" x14ac:dyDescent="0.2">
      <c r="A12" s="9" t="s">
        <v>33</v>
      </c>
      <c r="B12" s="16">
        <v>688381</v>
      </c>
      <c r="C12" s="15">
        <v>370876</v>
      </c>
      <c r="D12" s="15">
        <v>-33139</v>
      </c>
      <c r="E12" s="15">
        <v>303130</v>
      </c>
      <c r="F12" s="17">
        <v>9329</v>
      </c>
      <c r="G12" s="16">
        <v>218190</v>
      </c>
      <c r="H12" s="15">
        <v>124137</v>
      </c>
      <c r="I12" s="15">
        <v>-38919</v>
      </c>
      <c r="J12" s="15">
        <v>127501</v>
      </c>
      <c r="K12" s="17">
        <v>647</v>
      </c>
      <c r="L12" s="16">
        <v>47995</v>
      </c>
      <c r="M12" s="15">
        <v>25675</v>
      </c>
      <c r="N12" s="15">
        <v>-10165</v>
      </c>
      <c r="O12" s="15">
        <v>24486</v>
      </c>
      <c r="P12" s="17">
        <v>1930</v>
      </c>
      <c r="Q12" s="16">
        <v>31141</v>
      </c>
      <c r="R12" s="15">
        <v>17819</v>
      </c>
      <c r="S12" s="15">
        <v>2814</v>
      </c>
      <c r="T12" s="15">
        <v>16841</v>
      </c>
      <c r="U12" s="17">
        <v>3388</v>
      </c>
      <c r="V12" s="16">
        <v>226239</v>
      </c>
      <c r="W12" s="15">
        <v>127415</v>
      </c>
      <c r="X12" s="15">
        <v>-33615</v>
      </c>
      <c r="Y12" s="15">
        <v>113470</v>
      </c>
      <c r="Z12" s="17">
        <v>387</v>
      </c>
      <c r="AA12" s="16">
        <v>29720</v>
      </c>
      <c r="AB12" s="15">
        <v>16712</v>
      </c>
      <c r="AC12" s="15">
        <v>-10884</v>
      </c>
      <c r="AD12" s="15">
        <v>14149</v>
      </c>
      <c r="AE12" s="17">
        <v>5230</v>
      </c>
      <c r="AF12" s="16"/>
      <c r="AG12" s="15"/>
      <c r="AH12" s="15"/>
      <c r="AI12" s="15"/>
      <c r="AJ12" s="17"/>
      <c r="AK12" s="16">
        <v>483764</v>
      </c>
      <c r="AL12" s="15">
        <v>271611</v>
      </c>
      <c r="AM12" s="15">
        <v>-56670</v>
      </c>
      <c r="AN12" s="15">
        <v>314055</v>
      </c>
      <c r="AO12" s="17">
        <v>32402</v>
      </c>
    </row>
    <row r="13" spans="1:41" s="10" customFormat="1" x14ac:dyDescent="0.2">
      <c r="A13" s="9" t="s">
        <v>22</v>
      </c>
      <c r="B13" s="16">
        <v>587277</v>
      </c>
      <c r="C13" s="15">
        <v>364638</v>
      </c>
      <c r="D13" s="15">
        <v>-101104</v>
      </c>
      <c r="E13" s="15">
        <v>209115</v>
      </c>
      <c r="F13" s="17">
        <v>3059</v>
      </c>
      <c r="G13" s="16">
        <v>196326</v>
      </c>
      <c r="H13" s="15">
        <v>124486</v>
      </c>
      <c r="I13" s="15">
        <v>-21863</v>
      </c>
      <c r="J13" s="15">
        <v>86053</v>
      </c>
      <c r="K13" s="17">
        <v>415</v>
      </c>
      <c r="L13" s="16">
        <v>53487</v>
      </c>
      <c r="M13" s="15">
        <v>28826</v>
      </c>
      <c r="N13" s="15">
        <v>5492</v>
      </c>
      <c r="O13" s="15">
        <v>13851</v>
      </c>
      <c r="P13" s="17">
        <v>1322</v>
      </c>
      <c r="Q13" s="16">
        <v>26599</v>
      </c>
      <c r="R13" s="15">
        <v>17141</v>
      </c>
      <c r="S13" s="15">
        <v>-4542</v>
      </c>
      <c r="T13" s="15">
        <v>11096</v>
      </c>
      <c r="U13" s="17">
        <v>2587</v>
      </c>
      <c r="V13" s="16">
        <v>199905</v>
      </c>
      <c r="W13" s="15">
        <v>130242</v>
      </c>
      <c r="X13" s="15">
        <v>-26334</v>
      </c>
      <c r="Y13" s="15">
        <v>81817</v>
      </c>
      <c r="Z13" s="17">
        <v>218</v>
      </c>
      <c r="AA13" s="16">
        <v>25819</v>
      </c>
      <c r="AB13" s="15">
        <v>16920</v>
      </c>
      <c r="AC13" s="15">
        <v>-3901</v>
      </c>
      <c r="AD13" s="15">
        <v>7632</v>
      </c>
      <c r="AE13" s="17">
        <v>2370</v>
      </c>
      <c r="AF13" s="16"/>
      <c r="AG13" s="15"/>
      <c r="AH13" s="15"/>
      <c r="AI13" s="15"/>
      <c r="AJ13" s="17"/>
      <c r="AK13" s="16">
        <v>424165</v>
      </c>
      <c r="AL13" s="15">
        <v>266310</v>
      </c>
      <c r="AM13" s="15">
        <v>-59599</v>
      </c>
      <c r="AN13" s="15">
        <v>218079</v>
      </c>
      <c r="AO13" s="17">
        <v>19834</v>
      </c>
    </row>
    <row r="14" spans="1:41" s="10" customFormat="1" x14ac:dyDescent="0.2">
      <c r="A14" s="9" t="s">
        <v>23</v>
      </c>
      <c r="B14" s="16">
        <v>405880</v>
      </c>
      <c r="C14" s="15">
        <v>332147</v>
      </c>
      <c r="D14" s="15">
        <v>-181397</v>
      </c>
      <c r="E14" s="15">
        <v>123810</v>
      </c>
      <c r="F14" s="17">
        <v>456</v>
      </c>
      <c r="G14" s="16">
        <v>145992</v>
      </c>
      <c r="H14" s="15">
        <v>122532</v>
      </c>
      <c r="I14" s="15">
        <v>-50335</v>
      </c>
      <c r="J14" s="15">
        <v>52032</v>
      </c>
      <c r="K14" s="17">
        <v>152</v>
      </c>
      <c r="L14" s="16">
        <v>40627</v>
      </c>
      <c r="M14" s="15">
        <v>30717</v>
      </c>
      <c r="N14" s="15">
        <v>-12860</v>
      </c>
      <c r="O14" s="15">
        <v>7132</v>
      </c>
      <c r="P14" s="17">
        <v>249</v>
      </c>
      <c r="Q14" s="16">
        <v>19080</v>
      </c>
      <c r="R14" s="15">
        <v>15584</v>
      </c>
      <c r="S14" s="15">
        <v>-7519</v>
      </c>
      <c r="T14" s="15">
        <v>6663</v>
      </c>
      <c r="U14" s="17">
        <v>1410</v>
      </c>
      <c r="V14" s="16">
        <v>152309</v>
      </c>
      <c r="W14" s="15">
        <v>127870</v>
      </c>
      <c r="X14" s="15">
        <v>-47596</v>
      </c>
      <c r="Y14" s="15">
        <v>49073</v>
      </c>
      <c r="Z14" s="17">
        <v>83</v>
      </c>
      <c r="AA14" s="16">
        <v>16128</v>
      </c>
      <c r="AB14" s="15">
        <v>15746</v>
      </c>
      <c r="AC14" s="15">
        <v>-9692</v>
      </c>
      <c r="AD14" s="15">
        <v>2746</v>
      </c>
      <c r="AE14" s="17">
        <v>631</v>
      </c>
      <c r="AF14" s="16"/>
      <c r="AG14" s="15"/>
      <c r="AH14" s="15"/>
      <c r="AI14" s="15"/>
      <c r="AJ14" s="17"/>
      <c r="AK14" s="16">
        <v>320213</v>
      </c>
      <c r="AL14" s="15">
        <v>257872</v>
      </c>
      <c r="AM14" s="15">
        <v>-103952</v>
      </c>
      <c r="AN14" s="15">
        <v>112902</v>
      </c>
      <c r="AO14" s="17">
        <v>8835</v>
      </c>
    </row>
    <row r="15" spans="1:41" s="10" customFormat="1" x14ac:dyDescent="0.2">
      <c r="A15" s="9" t="s">
        <v>24</v>
      </c>
      <c r="B15" s="16">
        <v>443375</v>
      </c>
      <c r="C15" s="15">
        <v>310992</v>
      </c>
      <c r="D15" s="15">
        <v>37495</v>
      </c>
      <c r="E15" s="15">
        <v>106543</v>
      </c>
      <c r="F15" s="17">
        <v>5</v>
      </c>
      <c r="G15" s="16">
        <v>169438</v>
      </c>
      <c r="H15" s="15">
        <v>114067</v>
      </c>
      <c r="I15" s="15">
        <v>23446</v>
      </c>
      <c r="J15" s="15">
        <v>35939</v>
      </c>
      <c r="K15" s="17">
        <v>23</v>
      </c>
      <c r="L15" s="16">
        <v>45413</v>
      </c>
      <c r="M15" s="15">
        <v>31044</v>
      </c>
      <c r="N15" s="15">
        <v>4786</v>
      </c>
      <c r="O15" s="15">
        <v>4677</v>
      </c>
      <c r="P15" s="17">
        <v>8</v>
      </c>
      <c r="Q15" s="16">
        <v>20762</v>
      </c>
      <c r="R15" s="15">
        <v>14184</v>
      </c>
      <c r="S15" s="15">
        <v>1682</v>
      </c>
      <c r="T15" s="15">
        <v>3976</v>
      </c>
      <c r="U15" s="17">
        <v>678</v>
      </c>
      <c r="V15" s="16">
        <v>178311</v>
      </c>
      <c r="W15" s="15">
        <v>120592</v>
      </c>
      <c r="X15" s="15">
        <v>26002</v>
      </c>
      <c r="Y15" s="15">
        <v>49665</v>
      </c>
      <c r="Z15" s="17">
        <v>2</v>
      </c>
      <c r="AA15" s="16">
        <v>21669</v>
      </c>
      <c r="AB15" s="15">
        <v>13551</v>
      </c>
      <c r="AC15" s="15">
        <v>5542</v>
      </c>
      <c r="AD15" s="15">
        <v>2325</v>
      </c>
      <c r="AE15" s="17">
        <v>334</v>
      </c>
      <c r="AF15" s="16"/>
      <c r="AG15" s="15"/>
      <c r="AH15" s="15"/>
      <c r="AI15" s="15"/>
      <c r="AJ15" s="17"/>
      <c r="AK15" s="16">
        <v>346137</v>
      </c>
      <c r="AL15" s="15">
        <v>241923</v>
      </c>
      <c r="AM15" s="15">
        <v>25924</v>
      </c>
      <c r="AN15" s="15">
        <v>87187</v>
      </c>
      <c r="AO15" s="17">
        <v>301</v>
      </c>
    </row>
    <row r="16" spans="1:41" s="10" customFormat="1" x14ac:dyDescent="0.2">
      <c r="A16" s="9" t="s">
        <v>34</v>
      </c>
      <c r="B16" s="16">
        <v>545081</v>
      </c>
      <c r="C16" s="15">
        <v>344789</v>
      </c>
      <c r="D16" s="15">
        <v>101706</v>
      </c>
      <c r="E16" s="15">
        <v>169828</v>
      </c>
      <c r="F16" s="17">
        <v>51</v>
      </c>
      <c r="G16" s="16">
        <v>170288</v>
      </c>
      <c r="H16" s="15">
        <v>108432</v>
      </c>
      <c r="I16" s="15">
        <v>851</v>
      </c>
      <c r="J16" s="15">
        <v>64628</v>
      </c>
      <c r="K16" s="17">
        <v>57</v>
      </c>
      <c r="L16" s="16">
        <v>53581</v>
      </c>
      <c r="M16" s="15">
        <v>33126</v>
      </c>
      <c r="N16" s="15">
        <v>8168</v>
      </c>
      <c r="O16" s="15">
        <v>9198</v>
      </c>
      <c r="P16" s="17">
        <v>452</v>
      </c>
      <c r="Q16" s="16">
        <v>26534</v>
      </c>
      <c r="R16" s="15">
        <v>16681</v>
      </c>
      <c r="S16" s="15">
        <v>5772</v>
      </c>
      <c r="T16" s="15">
        <v>8959</v>
      </c>
      <c r="U16" s="17">
        <v>2886</v>
      </c>
      <c r="V16" s="16">
        <v>183954</v>
      </c>
      <c r="W16" s="15">
        <v>118981</v>
      </c>
      <c r="X16" s="15">
        <v>5643</v>
      </c>
      <c r="Y16" s="15">
        <v>66848</v>
      </c>
      <c r="Z16" s="17">
        <v>107</v>
      </c>
      <c r="AA16" s="16">
        <v>20147</v>
      </c>
      <c r="AB16" s="15">
        <v>10321</v>
      </c>
      <c r="AC16" s="15">
        <v>-1522</v>
      </c>
      <c r="AD16" s="15">
        <v>5128</v>
      </c>
      <c r="AE16" s="17">
        <v>1455</v>
      </c>
      <c r="AF16" s="16"/>
      <c r="AG16" s="15"/>
      <c r="AH16" s="15"/>
      <c r="AI16" s="15"/>
      <c r="AJ16" s="17"/>
      <c r="AK16" s="16">
        <v>392079</v>
      </c>
      <c r="AL16" s="15">
        <v>252357</v>
      </c>
      <c r="AM16" s="15">
        <v>45942</v>
      </c>
      <c r="AN16" s="15">
        <v>173020</v>
      </c>
      <c r="AO16" s="17">
        <v>12897</v>
      </c>
    </row>
    <row r="17" spans="1:41" s="10" customFormat="1" x14ac:dyDescent="0.2">
      <c r="A17" s="9" t="s">
        <v>25</v>
      </c>
      <c r="B17" s="16">
        <v>585422</v>
      </c>
      <c r="C17" s="15">
        <v>359139</v>
      </c>
      <c r="D17" s="15">
        <v>40341</v>
      </c>
      <c r="E17" s="15">
        <v>180073.50456000003</v>
      </c>
      <c r="F17" s="17">
        <v>53</v>
      </c>
      <c r="G17" s="16">
        <v>212545</v>
      </c>
      <c r="H17" s="15">
        <v>125952</v>
      </c>
      <c r="I17" s="15">
        <v>42257</v>
      </c>
      <c r="J17" s="15">
        <v>76310</v>
      </c>
      <c r="K17" s="17">
        <v>143</v>
      </c>
      <c r="L17" s="16">
        <v>63084</v>
      </c>
      <c r="M17" s="15">
        <v>37480</v>
      </c>
      <c r="N17" s="15">
        <v>9503</v>
      </c>
      <c r="O17" s="15">
        <v>9708</v>
      </c>
      <c r="P17" s="17">
        <v>688</v>
      </c>
      <c r="Q17" s="16">
        <v>26906</v>
      </c>
      <c r="R17" s="15">
        <v>16472</v>
      </c>
      <c r="S17" s="15">
        <v>372</v>
      </c>
      <c r="T17" s="15">
        <v>9607</v>
      </c>
      <c r="U17" s="17">
        <v>3189</v>
      </c>
      <c r="V17" s="16">
        <v>198123</v>
      </c>
      <c r="W17" s="15">
        <v>121098</v>
      </c>
      <c r="X17" s="15">
        <v>14169</v>
      </c>
      <c r="Y17" s="15">
        <v>69979</v>
      </c>
      <c r="Z17" s="17">
        <v>89</v>
      </c>
      <c r="AA17" s="16">
        <v>24992</v>
      </c>
      <c r="AB17" s="15">
        <v>14775.974979738005</v>
      </c>
      <c r="AC17" s="15">
        <v>4845</v>
      </c>
      <c r="AD17" s="15">
        <v>6808.1626900000001</v>
      </c>
      <c r="AE17" s="17">
        <v>1634</v>
      </c>
      <c r="AF17" s="16"/>
      <c r="AG17" s="15"/>
      <c r="AH17" s="15"/>
      <c r="AI17" s="15"/>
      <c r="AJ17" s="17"/>
      <c r="AK17" s="16">
        <v>430792</v>
      </c>
      <c r="AL17" s="15">
        <v>262663</v>
      </c>
      <c r="AM17" s="15">
        <v>38713</v>
      </c>
      <c r="AN17" s="15">
        <v>186994</v>
      </c>
      <c r="AO17" s="17">
        <v>13606</v>
      </c>
    </row>
    <row r="18" spans="1:41" s="10" customFormat="1" x14ac:dyDescent="0.2">
      <c r="A18" s="9" t="s">
        <v>26</v>
      </c>
      <c r="B18" s="16">
        <v>614568</v>
      </c>
      <c r="C18" s="15">
        <v>353042</v>
      </c>
      <c r="D18" s="15">
        <v>29146</v>
      </c>
      <c r="E18" s="15">
        <v>193194</v>
      </c>
      <c r="F18" s="17">
        <v>130</v>
      </c>
      <c r="G18" s="16">
        <v>213367.55649000002</v>
      </c>
      <c r="H18" s="15">
        <v>123580</v>
      </c>
      <c r="I18" s="15">
        <v>822.70898000002489</v>
      </c>
      <c r="J18" s="15">
        <v>85131</v>
      </c>
      <c r="K18" s="17">
        <v>252</v>
      </c>
      <c r="L18" s="16">
        <v>61000</v>
      </c>
      <c r="M18" s="15">
        <v>33493</v>
      </c>
      <c r="N18" s="15">
        <v>-2084</v>
      </c>
      <c r="O18" s="15">
        <v>13533</v>
      </c>
      <c r="P18" s="17">
        <v>989</v>
      </c>
      <c r="Q18" s="16">
        <v>29544</v>
      </c>
      <c r="R18" s="15">
        <v>16878</v>
      </c>
      <c r="S18" s="15">
        <v>2638</v>
      </c>
      <c r="T18" s="15">
        <v>11453</v>
      </c>
      <c r="U18" s="17">
        <v>3518</v>
      </c>
      <c r="V18" s="16">
        <v>216685</v>
      </c>
      <c r="W18" s="15">
        <v>125554</v>
      </c>
      <c r="X18" s="15">
        <v>18562</v>
      </c>
      <c r="Y18" s="15">
        <v>80072</v>
      </c>
      <c r="Z18" s="17">
        <v>145</v>
      </c>
      <c r="AA18" s="16">
        <v>28707.012999999999</v>
      </c>
      <c r="AB18" s="15">
        <v>16070.56828</v>
      </c>
      <c r="AC18" s="15">
        <v>3715</v>
      </c>
      <c r="AD18" s="15">
        <v>705.59699999999998</v>
      </c>
      <c r="AE18" s="17">
        <v>169</v>
      </c>
      <c r="AF18" s="16"/>
      <c r="AG18" s="15"/>
      <c r="AH18" s="15"/>
      <c r="AI18" s="15"/>
      <c r="AJ18" s="17"/>
      <c r="AK18" s="16">
        <v>460180</v>
      </c>
      <c r="AL18" s="15">
        <v>263571</v>
      </c>
      <c r="AM18" s="15">
        <v>29388</v>
      </c>
      <c r="AN18" s="15">
        <v>211692</v>
      </c>
      <c r="AO18" s="17">
        <v>16889</v>
      </c>
    </row>
    <row r="19" spans="1:41" s="10" customFormat="1" x14ac:dyDescent="0.2">
      <c r="A19" s="9" t="s">
        <v>27</v>
      </c>
      <c r="B19" s="16">
        <v>587802</v>
      </c>
      <c r="C19" s="15">
        <v>342098</v>
      </c>
      <c r="D19" s="15">
        <v>-26766</v>
      </c>
      <c r="E19" s="15">
        <v>201065</v>
      </c>
      <c r="F19" s="17">
        <v>112</v>
      </c>
      <c r="G19" s="16">
        <v>194351</v>
      </c>
      <c r="H19" s="15">
        <v>113486</v>
      </c>
      <c r="I19" s="15">
        <v>-19017</v>
      </c>
      <c r="J19" s="15">
        <v>87674</v>
      </c>
      <c r="K19" s="17">
        <v>237</v>
      </c>
      <c r="L19" s="16">
        <v>63874</v>
      </c>
      <c r="M19" s="15">
        <v>36804</v>
      </c>
      <c r="N19" s="15">
        <v>2874</v>
      </c>
      <c r="O19" s="15">
        <v>15497</v>
      </c>
      <c r="P19" s="17">
        <v>778</v>
      </c>
      <c r="Q19" s="16">
        <v>30216</v>
      </c>
      <c r="R19" s="15">
        <v>18143</v>
      </c>
      <c r="S19" s="15">
        <v>672</v>
      </c>
      <c r="T19" s="15">
        <v>13272</v>
      </c>
      <c r="U19" s="17">
        <v>4299</v>
      </c>
      <c r="V19" s="16">
        <v>194812</v>
      </c>
      <c r="W19" s="15">
        <v>118213</v>
      </c>
      <c r="X19" s="15">
        <v>-21873</v>
      </c>
      <c r="Y19" s="15">
        <v>85041</v>
      </c>
      <c r="Z19" s="17">
        <v>138</v>
      </c>
      <c r="AA19" s="16">
        <v>28226</v>
      </c>
      <c r="AB19" s="15">
        <v>16558.312000000002</v>
      </c>
      <c r="AC19" s="15">
        <v>-481</v>
      </c>
      <c r="AD19" s="15">
        <v>6110.69812</v>
      </c>
      <c r="AE19" s="17">
        <v>1633.26424</v>
      </c>
      <c r="AF19" s="16"/>
      <c r="AG19" s="15"/>
      <c r="AH19" s="15"/>
      <c r="AI19" s="15"/>
      <c r="AJ19" s="17"/>
      <c r="AK19" s="16">
        <v>433778</v>
      </c>
      <c r="AL19" s="15">
        <v>257102</v>
      </c>
      <c r="AM19" s="15">
        <v>-26402</v>
      </c>
      <c r="AN19" s="15">
        <v>223893</v>
      </c>
      <c r="AO19" s="17">
        <v>18954</v>
      </c>
    </row>
    <row r="20" spans="1:41" s="10" customFormat="1" x14ac:dyDescent="0.2">
      <c r="A20" s="9" t="s">
        <v>35</v>
      </c>
      <c r="B20" s="16">
        <v>605904</v>
      </c>
      <c r="C20" s="15">
        <v>350055</v>
      </c>
      <c r="D20" s="15">
        <v>18102</v>
      </c>
      <c r="E20" s="15">
        <v>199685</v>
      </c>
      <c r="F20" s="17">
        <v>75</v>
      </c>
      <c r="G20" s="16">
        <v>201781</v>
      </c>
      <c r="H20" s="15">
        <v>107867</v>
      </c>
      <c r="I20" s="15">
        <v>7430</v>
      </c>
      <c r="J20" s="15">
        <v>83216</v>
      </c>
      <c r="K20" s="17">
        <v>318</v>
      </c>
      <c r="L20" s="16">
        <v>63715</v>
      </c>
      <c r="M20" s="15">
        <v>36447</v>
      </c>
      <c r="N20" s="15">
        <v>-159</v>
      </c>
      <c r="O20" s="15">
        <v>14280</v>
      </c>
      <c r="P20" s="17">
        <v>803</v>
      </c>
      <c r="Q20" s="16">
        <v>30012</v>
      </c>
      <c r="R20" s="15">
        <v>17342</v>
      </c>
      <c r="S20" s="15">
        <v>-204</v>
      </c>
      <c r="T20" s="15">
        <v>12501</v>
      </c>
      <c r="U20" s="17">
        <v>4163</v>
      </c>
      <c r="V20" s="16">
        <v>202715</v>
      </c>
      <c r="W20" s="15">
        <v>117035</v>
      </c>
      <c r="X20" s="15">
        <v>7903</v>
      </c>
      <c r="Y20" s="15">
        <v>83991</v>
      </c>
      <c r="Z20" s="17">
        <v>127</v>
      </c>
      <c r="AA20" s="16">
        <v>27518.171999999999</v>
      </c>
      <c r="AB20" s="15">
        <v>15219</v>
      </c>
      <c r="AC20" s="15">
        <v>-708</v>
      </c>
      <c r="AD20" s="15">
        <v>4360.4319999999998</v>
      </c>
      <c r="AE20" s="17">
        <v>972.37633599999992</v>
      </c>
      <c r="AF20" s="16"/>
      <c r="AG20" s="15"/>
      <c r="AH20" s="15"/>
      <c r="AI20" s="15"/>
      <c r="AJ20" s="17"/>
      <c r="AK20" s="16">
        <v>449705.26535999333</v>
      </c>
      <c r="AL20" s="15">
        <v>255052.48309465582</v>
      </c>
      <c r="AM20" s="15">
        <v>15927.026729993324</v>
      </c>
      <c r="AN20" s="15">
        <v>226993.13878000001</v>
      </c>
      <c r="AO20" s="17">
        <v>17193.208320000002</v>
      </c>
    </row>
    <row r="21" spans="1:41" s="10" customFormat="1" x14ac:dyDescent="0.2">
      <c r="A21" s="9" t="s">
        <v>28</v>
      </c>
      <c r="B21" s="16">
        <v>752422</v>
      </c>
      <c r="C21" s="15">
        <v>372675</v>
      </c>
      <c r="D21" s="15">
        <v>146518</v>
      </c>
      <c r="E21" s="15">
        <v>258667</v>
      </c>
      <c r="F21" s="17">
        <v>196</v>
      </c>
      <c r="G21" s="16">
        <v>238406</v>
      </c>
      <c r="H21" s="15">
        <v>114797</v>
      </c>
      <c r="I21" s="15">
        <v>36625</v>
      </c>
      <c r="J21" s="15">
        <v>111095</v>
      </c>
      <c r="K21" s="17">
        <v>366</v>
      </c>
      <c r="L21" s="16">
        <v>79807</v>
      </c>
      <c r="M21" s="15">
        <v>38671</v>
      </c>
      <c r="N21" s="15">
        <v>16092</v>
      </c>
      <c r="O21" s="15">
        <v>20343</v>
      </c>
      <c r="P21" s="17">
        <v>1275</v>
      </c>
      <c r="Q21" s="16">
        <v>33966</v>
      </c>
      <c r="R21" s="15">
        <v>17283</v>
      </c>
      <c r="S21" s="15">
        <v>3954</v>
      </c>
      <c r="T21" s="15">
        <v>15878</v>
      </c>
      <c r="U21" s="17">
        <v>4631</v>
      </c>
      <c r="V21" s="16">
        <v>243195</v>
      </c>
      <c r="W21" s="15">
        <v>122768</v>
      </c>
      <c r="X21" s="15">
        <v>40480</v>
      </c>
      <c r="Y21" s="15">
        <v>110214</v>
      </c>
      <c r="Z21" s="17">
        <v>162</v>
      </c>
      <c r="AA21" s="16">
        <v>34696</v>
      </c>
      <c r="AB21" s="15">
        <v>17451</v>
      </c>
      <c r="AC21" s="15">
        <v>7451</v>
      </c>
      <c r="AD21" s="15">
        <v>13559</v>
      </c>
      <c r="AE21" s="17">
        <v>5089</v>
      </c>
      <c r="AF21" s="16"/>
      <c r="AG21" s="15"/>
      <c r="AH21" s="15"/>
      <c r="AI21" s="15"/>
      <c r="AJ21" s="17"/>
      <c r="AK21" s="16">
        <v>546967</v>
      </c>
      <c r="AL21" s="15">
        <v>270656</v>
      </c>
      <c r="AM21" s="15">
        <v>97262</v>
      </c>
      <c r="AN21" s="15">
        <v>293595</v>
      </c>
      <c r="AO21" s="17">
        <v>24723</v>
      </c>
    </row>
    <row r="22" spans="1:41" s="10" customFormat="1" x14ac:dyDescent="0.2">
      <c r="A22" s="9" t="s">
        <v>36</v>
      </c>
      <c r="B22" s="16">
        <v>778679</v>
      </c>
      <c r="C22" s="15">
        <v>369310</v>
      </c>
      <c r="D22" s="15">
        <v>26257</v>
      </c>
      <c r="E22" s="15">
        <v>302806</v>
      </c>
      <c r="F22" s="17">
        <v>262</v>
      </c>
      <c r="G22" s="16">
        <v>248781</v>
      </c>
      <c r="H22" s="15">
        <v>115480</v>
      </c>
      <c r="I22" s="15">
        <v>10375</v>
      </c>
      <c r="J22" s="15">
        <v>133546</v>
      </c>
      <c r="K22" s="17">
        <v>307</v>
      </c>
      <c r="L22" s="16">
        <v>76492</v>
      </c>
      <c r="M22" s="15">
        <v>35186</v>
      </c>
      <c r="N22" s="15">
        <v>-3315</v>
      </c>
      <c r="O22" s="15">
        <v>27876</v>
      </c>
      <c r="P22" s="17">
        <v>2294</v>
      </c>
      <c r="Q22" s="16">
        <v>34924</v>
      </c>
      <c r="R22" s="15">
        <v>16797</v>
      </c>
      <c r="S22" s="15">
        <v>958</v>
      </c>
      <c r="T22" s="15">
        <v>18064</v>
      </c>
      <c r="U22" s="17">
        <v>3932</v>
      </c>
      <c r="V22" s="16">
        <v>270208</v>
      </c>
      <c r="W22" s="15">
        <v>129752</v>
      </c>
      <c r="X22" s="15">
        <v>27013</v>
      </c>
      <c r="Y22" s="15">
        <v>130702</v>
      </c>
      <c r="Z22" s="17">
        <v>351</v>
      </c>
      <c r="AA22" s="16">
        <v>38449</v>
      </c>
      <c r="AB22" s="15">
        <v>17380</v>
      </c>
      <c r="AC22" s="15">
        <v>3753</v>
      </c>
      <c r="AD22" s="15">
        <v>18118.599999999999</v>
      </c>
      <c r="AE22" s="17">
        <v>7803.4</v>
      </c>
      <c r="AF22" s="16"/>
      <c r="AG22" s="15"/>
      <c r="AH22" s="15"/>
      <c r="AI22" s="15"/>
      <c r="AJ22" s="17"/>
      <c r="AK22" s="16">
        <v>588919</v>
      </c>
      <c r="AL22" s="15">
        <v>276985</v>
      </c>
      <c r="AM22" s="15">
        <v>41952</v>
      </c>
      <c r="AN22" s="15">
        <v>353068</v>
      </c>
      <c r="AO22" s="17">
        <v>33621</v>
      </c>
    </row>
    <row r="23" spans="1:41" s="10" customFormat="1" x14ac:dyDescent="0.2">
      <c r="A23" s="9" t="s">
        <v>37</v>
      </c>
      <c r="B23" s="16">
        <v>844288</v>
      </c>
      <c r="C23" s="15">
        <v>370172</v>
      </c>
      <c r="D23" s="15">
        <v>65609</v>
      </c>
      <c r="E23" s="15">
        <v>333385</v>
      </c>
      <c r="F23" s="17">
        <v>256</v>
      </c>
      <c r="G23" s="16">
        <v>264935</v>
      </c>
      <c r="H23" s="15">
        <v>113924</v>
      </c>
      <c r="I23" s="15">
        <v>16154</v>
      </c>
      <c r="J23" s="15">
        <v>160422</v>
      </c>
      <c r="K23" s="17">
        <v>432</v>
      </c>
      <c r="L23" s="16">
        <v>88581</v>
      </c>
      <c r="M23" s="15">
        <v>38151</v>
      </c>
      <c r="N23" s="15">
        <v>12089</v>
      </c>
      <c r="O23" s="15">
        <v>32570</v>
      </c>
      <c r="P23" s="17">
        <v>2636</v>
      </c>
      <c r="Q23" s="16">
        <v>35420</v>
      </c>
      <c r="R23" s="15">
        <v>16004</v>
      </c>
      <c r="S23" s="15">
        <v>496</v>
      </c>
      <c r="T23" s="15">
        <v>21179</v>
      </c>
      <c r="U23" s="17">
        <v>4415</v>
      </c>
      <c r="V23" s="16">
        <v>277410</v>
      </c>
      <c r="W23" s="15">
        <v>123368</v>
      </c>
      <c r="X23" s="15">
        <v>7202</v>
      </c>
      <c r="Y23" s="15">
        <v>157205</v>
      </c>
      <c r="Z23" s="17">
        <v>474</v>
      </c>
      <c r="AA23" s="16">
        <v>38741</v>
      </c>
      <c r="AB23" s="15">
        <v>17387</v>
      </c>
      <c r="AC23" s="15">
        <v>292</v>
      </c>
      <c r="AD23" s="15">
        <v>21725.2137</v>
      </c>
      <c r="AE23" s="17">
        <v>8911.2000000000007</v>
      </c>
      <c r="AF23" s="16"/>
      <c r="AG23" s="15"/>
      <c r="AH23" s="15"/>
      <c r="AI23" s="15"/>
      <c r="AJ23" s="17"/>
      <c r="AK23" s="16">
        <v>643543.66261999996</v>
      </c>
      <c r="AL23" s="15">
        <v>280641.61385276983</v>
      </c>
      <c r="AM23" s="15">
        <v>54625.432599999898</v>
      </c>
      <c r="AN23" s="15">
        <v>411666</v>
      </c>
      <c r="AO23" s="17">
        <v>37556</v>
      </c>
    </row>
    <row r="24" spans="1:41" s="10" customFormat="1" x14ac:dyDescent="0.2">
      <c r="A24" s="9" t="s">
        <v>38</v>
      </c>
      <c r="B24" s="16">
        <v>872626</v>
      </c>
      <c r="C24" s="15">
        <v>373005</v>
      </c>
      <c r="D24" s="15">
        <v>28338</v>
      </c>
      <c r="E24" s="15">
        <v>379263</v>
      </c>
      <c r="F24" s="17">
        <v>261</v>
      </c>
      <c r="G24" s="16">
        <v>262964</v>
      </c>
      <c r="H24" s="15">
        <v>111096</v>
      </c>
      <c r="I24" s="15">
        <v>-1971</v>
      </c>
      <c r="J24" s="15">
        <v>182003</v>
      </c>
      <c r="K24" s="17">
        <v>486</v>
      </c>
      <c r="L24" s="16">
        <v>94430</v>
      </c>
      <c r="M24" s="15">
        <v>39766</v>
      </c>
      <c r="N24" s="15">
        <v>5849</v>
      </c>
      <c r="O24" s="15">
        <v>41382</v>
      </c>
      <c r="P24" s="17">
        <v>3789</v>
      </c>
      <c r="Q24" s="16">
        <v>38002</v>
      </c>
      <c r="R24" s="15">
        <v>16858</v>
      </c>
      <c r="S24" s="15">
        <v>2582</v>
      </c>
      <c r="T24" s="15">
        <v>26461</v>
      </c>
      <c r="U24" s="17">
        <v>4619</v>
      </c>
      <c r="V24" s="16">
        <v>279046</v>
      </c>
      <c r="W24" s="15">
        <v>121586</v>
      </c>
      <c r="X24" s="15">
        <v>1636</v>
      </c>
      <c r="Y24" s="15">
        <v>182059</v>
      </c>
      <c r="Z24" s="17">
        <v>453</v>
      </c>
      <c r="AA24" s="16">
        <v>37702</v>
      </c>
      <c r="AB24" s="15">
        <v>17416</v>
      </c>
      <c r="AC24" s="15">
        <v>-1039</v>
      </c>
      <c r="AD24" s="15">
        <v>24674</v>
      </c>
      <c r="AE24" s="17">
        <v>9853</v>
      </c>
      <c r="AF24" s="16"/>
      <c r="AG24" s="15"/>
      <c r="AH24" s="15"/>
      <c r="AI24" s="15"/>
      <c r="AJ24" s="17"/>
      <c r="AK24" s="16">
        <v>658792.21455999999</v>
      </c>
      <c r="AL24" s="15">
        <v>277256.81983129442</v>
      </c>
      <c r="AM24" s="15">
        <v>15248.351940000077</v>
      </c>
      <c r="AN24" s="15">
        <v>482214</v>
      </c>
      <c r="AO24" s="17">
        <v>43981</v>
      </c>
    </row>
    <row r="25" spans="1:41" s="10" customFormat="1" x14ac:dyDescent="0.2">
      <c r="A25" s="9" t="s">
        <v>39</v>
      </c>
      <c r="B25" s="16">
        <v>904088</v>
      </c>
      <c r="C25" s="15">
        <v>383520</v>
      </c>
      <c r="D25" s="15">
        <v>31462</v>
      </c>
      <c r="E25" s="15">
        <v>393978</v>
      </c>
      <c r="F25" s="17">
        <v>297</v>
      </c>
      <c r="G25" s="16">
        <v>246958</v>
      </c>
      <c r="H25" s="15">
        <v>111512</v>
      </c>
      <c r="I25" s="15">
        <v>-16006</v>
      </c>
      <c r="J25" s="15">
        <v>188572</v>
      </c>
      <c r="K25" s="17">
        <v>573</v>
      </c>
      <c r="L25" s="16">
        <v>98969</v>
      </c>
      <c r="M25" s="15">
        <v>42456</v>
      </c>
      <c r="N25" s="15">
        <v>4539</v>
      </c>
      <c r="O25" s="15">
        <v>43808</v>
      </c>
      <c r="P25" s="17">
        <v>3584</v>
      </c>
      <c r="Q25" s="16">
        <v>39037</v>
      </c>
      <c r="R25" s="15">
        <v>17366</v>
      </c>
      <c r="S25" s="15">
        <v>1035</v>
      </c>
      <c r="T25" s="15">
        <v>25931</v>
      </c>
      <c r="U25" s="17">
        <v>4839</v>
      </c>
      <c r="V25" s="16">
        <v>279784</v>
      </c>
      <c r="W25" s="15">
        <v>125285</v>
      </c>
      <c r="X25" s="15">
        <v>738</v>
      </c>
      <c r="Y25" s="15">
        <v>186728</v>
      </c>
      <c r="Z25" s="17">
        <v>372</v>
      </c>
      <c r="AA25" s="16">
        <v>41687.42</v>
      </c>
      <c r="AB25" s="15">
        <v>17543.115000000002</v>
      </c>
      <c r="AC25" s="15">
        <v>3985</v>
      </c>
      <c r="AD25" s="15">
        <v>26034</v>
      </c>
      <c r="AE25" s="17">
        <v>10267</v>
      </c>
      <c r="AF25" s="16"/>
      <c r="AG25" s="15"/>
      <c r="AH25" s="15"/>
      <c r="AI25" s="15"/>
      <c r="AJ25" s="17"/>
      <c r="AK25" s="16">
        <v>639529.82273999997</v>
      </c>
      <c r="AL25" s="15">
        <v>275441.2726417738</v>
      </c>
      <c r="AM25" s="15">
        <v>-19262.391820000128</v>
      </c>
      <c r="AN25" s="15">
        <v>488207</v>
      </c>
      <c r="AO25" s="17">
        <v>41343</v>
      </c>
    </row>
    <row r="26" spans="1:41" s="10" customFormat="1" x14ac:dyDescent="0.2">
      <c r="A26" s="9" t="s">
        <v>40</v>
      </c>
      <c r="B26" s="16">
        <v>723765.93400000001</v>
      </c>
      <c r="C26" s="15">
        <v>361235.33688951615</v>
      </c>
      <c r="D26" s="15">
        <v>-180322.06599999999</v>
      </c>
      <c r="E26" s="15">
        <v>324227</v>
      </c>
      <c r="F26" s="17">
        <v>93</v>
      </c>
      <c r="G26" s="16">
        <v>228083</v>
      </c>
      <c r="H26" s="15">
        <v>111516</v>
      </c>
      <c r="I26" s="15">
        <v>-18875</v>
      </c>
      <c r="J26" s="15">
        <v>155171</v>
      </c>
      <c r="K26" s="17">
        <v>431</v>
      </c>
      <c r="L26" s="16">
        <v>74535</v>
      </c>
      <c r="M26" s="15">
        <v>36682</v>
      </c>
      <c r="N26" s="15">
        <v>-24434</v>
      </c>
      <c r="O26" s="15">
        <v>35081</v>
      </c>
      <c r="P26" s="17">
        <v>2453</v>
      </c>
      <c r="Q26" s="16">
        <v>34470</v>
      </c>
      <c r="R26" s="15">
        <v>17441</v>
      </c>
      <c r="S26" s="15">
        <v>-4567</v>
      </c>
      <c r="T26" s="15">
        <v>22448</v>
      </c>
      <c r="U26" s="17">
        <v>5024</v>
      </c>
      <c r="V26" s="16">
        <v>254119</v>
      </c>
      <c r="W26" s="15">
        <v>127623</v>
      </c>
      <c r="X26" s="15">
        <v>-25665</v>
      </c>
      <c r="Y26" s="15">
        <v>154053</v>
      </c>
      <c r="Z26" s="17">
        <v>640</v>
      </c>
      <c r="AA26" s="16">
        <v>32759.847709999998</v>
      </c>
      <c r="AB26" s="15">
        <v>16317.539000000001</v>
      </c>
      <c r="AC26" s="15">
        <f>32760-41687</f>
        <v>-8927</v>
      </c>
      <c r="AD26" s="15">
        <v>17851.3</v>
      </c>
      <c r="AE26" s="17">
        <v>7251.7</v>
      </c>
      <c r="AF26" s="16"/>
      <c r="AG26" s="15"/>
      <c r="AH26" s="15"/>
      <c r="AI26" s="15"/>
      <c r="AJ26" s="17"/>
      <c r="AK26" s="16">
        <v>530924.37625999993</v>
      </c>
      <c r="AL26" s="15">
        <v>258184.68607168036</v>
      </c>
      <c r="AM26" s="15">
        <v>-108606.44647999991</v>
      </c>
      <c r="AN26" s="15">
        <v>397476.07897999999</v>
      </c>
      <c r="AO26" s="17">
        <v>37060.327589999994</v>
      </c>
    </row>
    <row r="27" spans="1:41" s="10" customFormat="1" x14ac:dyDescent="0.2">
      <c r="A27" s="9" t="s">
        <v>41</v>
      </c>
      <c r="B27" s="16">
        <v>788848</v>
      </c>
      <c r="C27" s="15">
        <v>359070.26417459856</v>
      </c>
      <c r="D27" s="15">
        <v>65082.065999999992</v>
      </c>
      <c r="E27" s="15">
        <v>317325</v>
      </c>
      <c r="F27" s="17">
        <v>106</v>
      </c>
      <c r="G27" s="16">
        <v>229295</v>
      </c>
      <c r="H27" s="15">
        <v>104467</v>
      </c>
      <c r="I27" s="15">
        <v>1212</v>
      </c>
      <c r="J27" s="15">
        <v>154746</v>
      </c>
      <c r="K27" s="17">
        <v>517</v>
      </c>
      <c r="L27" s="16">
        <v>84411</v>
      </c>
      <c r="M27" s="15">
        <v>39174</v>
      </c>
      <c r="N27" s="15">
        <v>9876</v>
      </c>
      <c r="O27" s="15">
        <v>34706</v>
      </c>
      <c r="P27" s="17">
        <v>3239</v>
      </c>
      <c r="Q27" s="16">
        <v>34349</v>
      </c>
      <c r="R27" s="15">
        <v>15613</v>
      </c>
      <c r="S27" s="15">
        <v>-121</v>
      </c>
      <c r="T27" s="15">
        <v>21568</v>
      </c>
      <c r="U27" s="17">
        <v>4198</v>
      </c>
      <c r="V27" s="16">
        <v>258570</v>
      </c>
      <c r="W27" s="15">
        <v>123136</v>
      </c>
      <c r="X27" s="15">
        <v>4451</v>
      </c>
      <c r="Y27" s="15">
        <v>143357</v>
      </c>
      <c r="Z27" s="17">
        <v>768</v>
      </c>
      <c r="AA27" s="16">
        <v>35068.090790000002</v>
      </c>
      <c r="AB27" s="15">
        <v>16811.86</v>
      </c>
      <c r="AC27" s="15">
        <v>2308.2430599999998</v>
      </c>
      <c r="AD27" s="15">
        <v>20806.8</v>
      </c>
      <c r="AE27" s="17">
        <v>7795.9</v>
      </c>
      <c r="AF27" s="16"/>
      <c r="AG27" s="15"/>
      <c r="AH27" s="15"/>
      <c r="AI27" s="15"/>
      <c r="AJ27" s="17"/>
      <c r="AK27" s="16">
        <v>560530</v>
      </c>
      <c r="AL27" s="15">
        <v>254342</v>
      </c>
      <c r="AM27" s="15">
        <v>29605.62374000001</v>
      </c>
      <c r="AN27" s="15">
        <v>399560.05440000002</v>
      </c>
      <c r="AO27" s="17">
        <v>34938.786270000004</v>
      </c>
    </row>
    <row r="28" spans="1:41" s="10" customFormat="1" x14ac:dyDescent="0.2">
      <c r="A28" s="9" t="s">
        <v>42</v>
      </c>
      <c r="B28" s="16">
        <v>741497.18700000003</v>
      </c>
      <c r="C28" s="15">
        <v>359102.18304188317</v>
      </c>
      <c r="D28" s="15">
        <v>-47350.812999999966</v>
      </c>
      <c r="E28" s="15">
        <v>332228</v>
      </c>
      <c r="F28" s="17">
        <v>308</v>
      </c>
      <c r="G28" s="16">
        <v>218651</v>
      </c>
      <c r="H28" s="15">
        <v>106377</v>
      </c>
      <c r="I28" s="15">
        <v>-10644</v>
      </c>
      <c r="J28" s="15">
        <v>153548</v>
      </c>
      <c r="K28" s="17">
        <v>540</v>
      </c>
      <c r="L28" s="16">
        <v>74030</v>
      </c>
      <c r="M28" s="15">
        <v>36648</v>
      </c>
      <c r="N28" s="15">
        <v>-10381</v>
      </c>
      <c r="O28" s="15">
        <v>34079</v>
      </c>
      <c r="P28" s="17">
        <v>2542</v>
      </c>
      <c r="Q28" s="16">
        <v>34787</v>
      </c>
      <c r="R28" s="15">
        <v>16919</v>
      </c>
      <c r="S28" s="15">
        <v>438</v>
      </c>
      <c r="T28" s="15">
        <v>23439</v>
      </c>
      <c r="U28" s="17">
        <v>5231</v>
      </c>
      <c r="V28" s="16">
        <v>232557</v>
      </c>
      <c r="W28" s="15">
        <v>116433</v>
      </c>
      <c r="X28" s="15">
        <v>-26013</v>
      </c>
      <c r="Y28" s="15">
        <v>146181</v>
      </c>
      <c r="Z28" s="17">
        <v>1202</v>
      </c>
      <c r="AA28" s="16">
        <v>35515.674879999999</v>
      </c>
      <c r="AB28" s="15">
        <v>17945.026760000001</v>
      </c>
      <c r="AC28" s="15">
        <v>447.58389</v>
      </c>
      <c r="AD28" s="15">
        <v>21000</v>
      </c>
      <c r="AE28" s="17">
        <v>8226</v>
      </c>
      <c r="AF28" s="16"/>
      <c r="AG28" s="15"/>
      <c r="AH28" s="15"/>
      <c r="AI28" s="15"/>
      <c r="AJ28" s="17"/>
      <c r="AK28" s="16">
        <v>503687</v>
      </c>
      <c r="AL28" s="15">
        <v>241785</v>
      </c>
      <c r="AM28" s="15">
        <v>-56843</v>
      </c>
      <c r="AN28" s="15">
        <v>392606.0429</v>
      </c>
      <c r="AO28" s="17">
        <v>35067.428849999997</v>
      </c>
    </row>
    <row r="29" spans="1:41" s="10" customFormat="1" x14ac:dyDescent="0.2">
      <c r="A29" s="9" t="s">
        <v>43</v>
      </c>
      <c r="B29" s="16">
        <v>745077.39300000004</v>
      </c>
      <c r="C29" s="15">
        <v>353222.73422263755</v>
      </c>
      <c r="D29" s="15">
        <v>3580.2060000000056</v>
      </c>
      <c r="E29" s="15">
        <v>300895</v>
      </c>
      <c r="F29" s="17">
        <v>142</v>
      </c>
      <c r="G29" s="16">
        <v>211455</v>
      </c>
      <c r="H29" s="15">
        <v>99098</v>
      </c>
      <c r="I29" s="15">
        <v>-7196</v>
      </c>
      <c r="J29" s="15">
        <v>146053</v>
      </c>
      <c r="K29" s="17">
        <v>433</v>
      </c>
      <c r="L29" s="16">
        <v>75865</v>
      </c>
      <c r="M29" s="15">
        <v>35164</v>
      </c>
      <c r="N29" s="15">
        <v>1835</v>
      </c>
      <c r="O29" s="15">
        <v>28605</v>
      </c>
      <c r="P29" s="17">
        <v>2510</v>
      </c>
      <c r="Q29" s="16">
        <v>34083</v>
      </c>
      <c r="R29" s="15">
        <v>17080</v>
      </c>
      <c r="S29" s="15">
        <v>-704</v>
      </c>
      <c r="T29" s="15">
        <v>22327</v>
      </c>
      <c r="U29" s="17">
        <v>6305</v>
      </c>
      <c r="V29" s="16">
        <v>227182</v>
      </c>
      <c r="W29" s="15">
        <v>112185</v>
      </c>
      <c r="X29" s="15">
        <v>-5375</v>
      </c>
      <c r="Y29" s="15">
        <v>134782</v>
      </c>
      <c r="Z29" s="17">
        <v>1019</v>
      </c>
      <c r="AA29" s="16">
        <v>37966.663930000002</v>
      </c>
      <c r="AB29" s="15">
        <v>18105.25</v>
      </c>
      <c r="AC29" s="15">
        <v>2450.9892500000001</v>
      </c>
      <c r="AD29" s="15">
        <v>19522.8</v>
      </c>
      <c r="AE29" s="17">
        <v>7020</v>
      </c>
      <c r="AF29" s="16"/>
      <c r="AG29" s="15"/>
      <c r="AH29" s="15"/>
      <c r="AI29" s="15"/>
      <c r="AJ29" s="17"/>
      <c r="AK29" s="16">
        <v>511614</v>
      </c>
      <c r="AL29" s="15">
        <v>238303</v>
      </c>
      <c r="AM29" s="15">
        <v>7927</v>
      </c>
      <c r="AN29" s="15">
        <v>362950.81411000004</v>
      </c>
      <c r="AO29" s="17">
        <v>32649.789230000002</v>
      </c>
    </row>
    <row r="30" spans="1:41" s="10" customFormat="1" x14ac:dyDescent="0.2">
      <c r="A30" s="9" t="s">
        <v>45</v>
      </c>
      <c r="B30" s="16">
        <v>626015</v>
      </c>
      <c r="C30" s="15">
        <v>324778.96128615981</v>
      </c>
      <c r="D30" s="15">
        <v>-119062.39300000004</v>
      </c>
      <c r="E30" s="15">
        <v>272931</v>
      </c>
      <c r="F30" s="17">
        <v>1400</v>
      </c>
      <c r="G30" s="16">
        <v>186820</v>
      </c>
      <c r="H30" s="15">
        <v>103397</v>
      </c>
      <c r="I30" s="15">
        <v>-24635</v>
      </c>
      <c r="J30" s="15">
        <v>145300</v>
      </c>
      <c r="K30" s="17">
        <v>498</v>
      </c>
      <c r="L30" s="16">
        <v>59026</v>
      </c>
      <c r="M30" s="15">
        <v>32484</v>
      </c>
      <c r="N30" s="15">
        <v>-16839</v>
      </c>
      <c r="O30" s="15">
        <v>30139</v>
      </c>
      <c r="P30" s="17">
        <v>2421</v>
      </c>
      <c r="Q30" s="16">
        <v>29028</v>
      </c>
      <c r="R30" s="15">
        <v>16043</v>
      </c>
      <c r="S30" s="15">
        <v>-5055</v>
      </c>
      <c r="T30" s="15">
        <v>22252</v>
      </c>
      <c r="U30" s="17">
        <v>6820</v>
      </c>
      <c r="V30" s="16">
        <v>193555</v>
      </c>
      <c r="W30" s="15">
        <v>109722</v>
      </c>
      <c r="X30" s="15">
        <v>-33627</v>
      </c>
      <c r="Y30" s="15">
        <v>130677</v>
      </c>
      <c r="Z30" s="17">
        <v>1222</v>
      </c>
      <c r="AA30" s="16">
        <v>33394</v>
      </c>
      <c r="AB30" s="15">
        <v>18592</v>
      </c>
      <c r="AC30" s="15">
        <f>33394-37967</f>
        <v>-4573</v>
      </c>
      <c r="AD30" s="15">
        <v>20269</v>
      </c>
      <c r="AE30" s="17">
        <v>7221</v>
      </c>
      <c r="AF30" s="16"/>
      <c r="AG30" s="15"/>
      <c r="AH30" s="15"/>
      <c r="AI30" s="15"/>
      <c r="AJ30" s="17"/>
      <c r="AK30" s="16">
        <v>434335</v>
      </c>
      <c r="AL30" s="15">
        <v>234214</v>
      </c>
      <c r="AM30" s="15">
        <v>-77279</v>
      </c>
      <c r="AN30" s="15">
        <v>351442</v>
      </c>
      <c r="AO30" s="17">
        <v>32705</v>
      </c>
    </row>
    <row r="31" spans="1:41" s="10" customFormat="1" x14ac:dyDescent="0.2">
      <c r="A31" s="9" t="s">
        <v>46</v>
      </c>
      <c r="B31" s="16">
        <v>343146</v>
      </c>
      <c r="C31" s="15">
        <v>281062</v>
      </c>
      <c r="D31" s="15">
        <v>-282869</v>
      </c>
      <c r="E31" s="15">
        <v>173958</v>
      </c>
      <c r="F31" s="17">
        <v>382</v>
      </c>
      <c r="G31" s="16">
        <v>88619</v>
      </c>
      <c r="H31" s="15">
        <v>80202</v>
      </c>
      <c r="I31" s="15">
        <v>-98201</v>
      </c>
      <c r="J31" s="15">
        <v>77404</v>
      </c>
      <c r="K31" s="17">
        <v>237</v>
      </c>
      <c r="L31" s="16">
        <v>32285</v>
      </c>
      <c r="M31" s="15">
        <v>27838</v>
      </c>
      <c r="N31" s="15">
        <v>-26741</v>
      </c>
      <c r="O31" s="15">
        <v>14772</v>
      </c>
      <c r="P31" s="17">
        <v>1322</v>
      </c>
      <c r="Q31" s="16">
        <v>14456</v>
      </c>
      <c r="R31" s="15">
        <v>12425</v>
      </c>
      <c r="S31" s="15">
        <v>-14572</v>
      </c>
      <c r="T31" s="15">
        <v>12269</v>
      </c>
      <c r="U31" s="17">
        <v>4652</v>
      </c>
      <c r="V31" s="16">
        <v>86670</v>
      </c>
      <c r="W31" s="15">
        <v>85007</v>
      </c>
      <c r="X31" s="15">
        <v>-106885</v>
      </c>
      <c r="Y31" s="15">
        <v>69266</v>
      </c>
      <c r="Z31" s="17">
        <v>586</v>
      </c>
      <c r="AA31" s="16">
        <v>12625</v>
      </c>
      <c r="AB31" s="15">
        <v>11908.85522044388</v>
      </c>
      <c r="AC31" s="15">
        <v>-20768</v>
      </c>
      <c r="AD31" s="15">
        <v>6965.0864600000004</v>
      </c>
      <c r="AE31" s="17">
        <v>2676.9456500000001</v>
      </c>
      <c r="AF31" s="16"/>
      <c r="AG31" s="15"/>
      <c r="AH31" s="15"/>
      <c r="AI31" s="15"/>
      <c r="AJ31" s="17"/>
      <c r="AK31" s="16">
        <v>246283</v>
      </c>
      <c r="AL31" s="15">
        <v>195214</v>
      </c>
      <c r="AM31" s="15">
        <v>-188052</v>
      </c>
      <c r="AN31" s="15">
        <v>206166</v>
      </c>
      <c r="AO31" s="17">
        <v>19539</v>
      </c>
    </row>
    <row r="32" spans="1:41" s="10" customFormat="1" x14ac:dyDescent="0.2">
      <c r="A32" s="9" t="s">
        <v>47</v>
      </c>
      <c r="B32" s="16">
        <v>405484</v>
      </c>
      <c r="C32" s="15">
        <v>303027</v>
      </c>
      <c r="D32" s="15">
        <v>62338</v>
      </c>
      <c r="E32" s="15">
        <v>153427</v>
      </c>
      <c r="F32" s="17">
        <v>17</v>
      </c>
      <c r="G32" s="16">
        <v>117105</v>
      </c>
      <c r="H32" s="15">
        <v>88130</v>
      </c>
      <c r="I32" s="15">
        <v>28486</v>
      </c>
      <c r="J32" s="15">
        <v>69643</v>
      </c>
      <c r="K32" s="17">
        <v>121</v>
      </c>
      <c r="L32" s="16">
        <v>41922</v>
      </c>
      <c r="M32" s="15">
        <v>30510</v>
      </c>
      <c r="N32" s="15">
        <v>9637</v>
      </c>
      <c r="O32" s="15">
        <v>10290</v>
      </c>
      <c r="P32" s="17">
        <v>550</v>
      </c>
      <c r="Q32" s="16">
        <v>19043</v>
      </c>
      <c r="R32" s="15">
        <v>14461</v>
      </c>
      <c r="S32" s="15">
        <v>4587</v>
      </c>
      <c r="T32" s="15">
        <v>10368</v>
      </c>
      <c r="U32" s="17">
        <v>3416</v>
      </c>
      <c r="V32" s="16">
        <v>129097</v>
      </c>
      <c r="W32" s="15">
        <v>96935</v>
      </c>
      <c r="X32" s="15">
        <v>42427</v>
      </c>
      <c r="Y32" s="15">
        <v>75079</v>
      </c>
      <c r="Z32" s="17">
        <v>44</v>
      </c>
      <c r="AA32" s="16">
        <v>18467</v>
      </c>
      <c r="AB32" s="15">
        <v>13626</v>
      </c>
      <c r="AC32" s="15">
        <v>5841</v>
      </c>
      <c r="AD32" s="15">
        <v>5361</v>
      </c>
      <c r="AE32" s="17">
        <v>1585</v>
      </c>
      <c r="AF32" s="16"/>
      <c r="AG32" s="15"/>
      <c r="AH32" s="15"/>
      <c r="AI32" s="15"/>
      <c r="AJ32" s="17"/>
      <c r="AK32" s="16">
        <v>301010</v>
      </c>
      <c r="AL32" s="15">
        <v>221488</v>
      </c>
      <c r="AM32" s="15">
        <v>54727</v>
      </c>
      <c r="AN32" s="15">
        <v>202401</v>
      </c>
      <c r="AO32" s="17">
        <v>11252</v>
      </c>
    </row>
    <row r="33" spans="1:41" s="10" customFormat="1" x14ac:dyDescent="0.2">
      <c r="A33" s="9" t="s">
        <v>48</v>
      </c>
      <c r="B33" s="16">
        <v>461988.35118</v>
      </c>
      <c r="C33" s="15">
        <v>329756.53734471212</v>
      </c>
      <c r="D33" s="15">
        <v>56503.856299999985</v>
      </c>
      <c r="E33" s="15">
        <v>162654</v>
      </c>
      <c r="F33" s="17">
        <v>-57</v>
      </c>
      <c r="G33" s="16">
        <v>136535</v>
      </c>
      <c r="H33" s="15">
        <v>95343</v>
      </c>
      <c r="I33" s="15">
        <v>19430</v>
      </c>
      <c r="J33" s="15">
        <v>72404</v>
      </c>
      <c r="K33" s="17">
        <v>172</v>
      </c>
      <c r="L33" s="16">
        <v>51008</v>
      </c>
      <c r="M33" s="15">
        <v>35394</v>
      </c>
      <c r="N33" s="15">
        <v>9086</v>
      </c>
      <c r="O33" s="15">
        <v>10735</v>
      </c>
      <c r="P33" s="17">
        <v>845</v>
      </c>
      <c r="Q33" s="16">
        <v>20728</v>
      </c>
      <c r="R33" s="15">
        <v>16227</v>
      </c>
      <c r="S33" s="15">
        <v>1686</v>
      </c>
      <c r="T33" s="15">
        <v>10873</v>
      </c>
      <c r="U33" s="17">
        <v>3772</v>
      </c>
      <c r="V33" s="16">
        <v>139899</v>
      </c>
      <c r="W33" s="15">
        <v>101035</v>
      </c>
      <c r="X33" s="15">
        <v>10802</v>
      </c>
      <c r="Y33" s="15">
        <v>74147</v>
      </c>
      <c r="Z33" s="17">
        <v>36</v>
      </c>
      <c r="AA33" s="16">
        <v>23990</v>
      </c>
      <c r="AB33" s="15">
        <v>15445</v>
      </c>
      <c r="AC33" s="15">
        <v>5523</v>
      </c>
      <c r="AD33" s="15">
        <v>5373</v>
      </c>
      <c r="AE33" s="17">
        <v>1526</v>
      </c>
      <c r="AF33" s="16"/>
      <c r="AG33" s="15"/>
      <c r="AH33" s="15"/>
      <c r="AI33" s="15"/>
      <c r="AJ33" s="17"/>
      <c r="AK33" s="16">
        <v>332662</v>
      </c>
      <c r="AL33" s="15">
        <v>229116</v>
      </c>
      <c r="AM33" s="15">
        <v>31652</v>
      </c>
      <c r="AN33" s="15">
        <v>206595</v>
      </c>
      <c r="AO33" s="17">
        <v>12969</v>
      </c>
    </row>
    <row r="34" spans="1:41" x14ac:dyDescent="0.2">
      <c r="A34" s="9" t="s">
        <v>49</v>
      </c>
      <c r="B34" s="16">
        <v>559414.60100000002</v>
      </c>
      <c r="C34" s="15">
        <v>312436.95512678492</v>
      </c>
      <c r="D34" s="15">
        <v>97426.249820000026</v>
      </c>
      <c r="E34" s="15">
        <v>201581</v>
      </c>
      <c r="F34" s="17">
        <v>150</v>
      </c>
      <c r="G34" s="16">
        <v>185995</v>
      </c>
      <c r="H34" s="15">
        <v>98977</v>
      </c>
      <c r="I34" s="15">
        <v>49460</v>
      </c>
      <c r="J34" s="15">
        <v>99149</v>
      </c>
      <c r="K34" s="17">
        <v>143</v>
      </c>
      <c r="L34" s="16">
        <v>61451</v>
      </c>
      <c r="M34" s="15">
        <v>32194</v>
      </c>
      <c r="N34" s="15">
        <v>10443</v>
      </c>
      <c r="O34" s="15">
        <v>14860</v>
      </c>
      <c r="P34" s="17">
        <v>1124</v>
      </c>
      <c r="Q34" s="16">
        <v>29544</v>
      </c>
      <c r="R34" s="15">
        <v>16736</v>
      </c>
      <c r="S34" s="15">
        <v>8816</v>
      </c>
      <c r="T34" s="15">
        <v>14605</v>
      </c>
      <c r="U34" s="17">
        <v>4452</v>
      </c>
      <c r="V34" s="16">
        <v>178877</v>
      </c>
      <c r="W34" s="15">
        <v>101832</v>
      </c>
      <c r="X34" s="15">
        <v>38978</v>
      </c>
      <c r="Y34" s="15">
        <v>97032</v>
      </c>
      <c r="Z34" s="17">
        <v>213</v>
      </c>
      <c r="AA34" s="16">
        <v>32617</v>
      </c>
      <c r="AB34" s="15">
        <v>16261</v>
      </c>
      <c r="AC34" s="15">
        <v>8627</v>
      </c>
      <c r="AD34" s="15">
        <v>10874</v>
      </c>
      <c r="AE34" s="17">
        <v>3960</v>
      </c>
      <c r="AF34" s="16"/>
      <c r="AG34" s="15"/>
      <c r="AH34" s="15"/>
      <c r="AI34" s="15"/>
      <c r="AJ34" s="17"/>
      <c r="AK34" s="16">
        <v>411234</v>
      </c>
      <c r="AL34" s="15">
        <v>223294</v>
      </c>
      <c r="AM34" s="15">
        <v>78572</v>
      </c>
      <c r="AN34" s="15">
        <v>259667</v>
      </c>
      <c r="AO34" s="17">
        <v>17253</v>
      </c>
    </row>
    <row r="35" spans="1:41" s="10" customFormat="1" x14ac:dyDescent="0.2">
      <c r="A35" s="9" t="s">
        <v>50</v>
      </c>
      <c r="B35" s="16">
        <v>706531.92153000005</v>
      </c>
      <c r="C35" s="15">
        <v>331195.29894413875</v>
      </c>
      <c r="D35" s="15">
        <v>147117.32053000003</v>
      </c>
      <c r="E35" s="15">
        <v>328461</v>
      </c>
      <c r="F35" s="17">
        <v>459</v>
      </c>
      <c r="G35" s="16">
        <v>189847</v>
      </c>
      <c r="H35" s="15">
        <v>97854</v>
      </c>
      <c r="I35" s="15">
        <v>3852</v>
      </c>
      <c r="J35" s="15">
        <v>160618</v>
      </c>
      <c r="K35" s="17">
        <v>323</v>
      </c>
      <c r="L35" s="16">
        <v>69506</v>
      </c>
      <c r="M35" s="15">
        <v>31419</v>
      </c>
      <c r="N35" s="15">
        <v>8055</v>
      </c>
      <c r="O35" s="15">
        <v>29122</v>
      </c>
      <c r="P35" s="17">
        <v>2125</v>
      </c>
      <c r="Q35" s="16">
        <v>31169</v>
      </c>
      <c r="R35" s="15">
        <v>15518</v>
      </c>
      <c r="S35" s="15">
        <v>1625</v>
      </c>
      <c r="T35" s="15">
        <v>24433</v>
      </c>
      <c r="U35" s="17">
        <v>7318</v>
      </c>
      <c r="V35" s="16">
        <v>192777</v>
      </c>
      <c r="W35" s="15">
        <v>101890</v>
      </c>
      <c r="X35" s="15">
        <v>13900</v>
      </c>
      <c r="Y35" s="15">
        <v>147747</v>
      </c>
      <c r="Z35" s="17">
        <v>1173</v>
      </c>
      <c r="AA35" s="16">
        <v>33995</v>
      </c>
      <c r="AB35" s="15">
        <v>15119</v>
      </c>
      <c r="AC35" s="15">
        <v>1378</v>
      </c>
      <c r="AD35" s="15">
        <v>19761</v>
      </c>
      <c r="AE35" s="17">
        <v>8142</v>
      </c>
      <c r="AF35" s="16"/>
      <c r="AG35" s="15"/>
      <c r="AH35" s="15"/>
      <c r="AI35" s="15"/>
      <c r="AJ35" s="17"/>
      <c r="AK35" s="16">
        <v>497003</v>
      </c>
      <c r="AL35" s="15">
        <v>230759</v>
      </c>
      <c r="AM35" s="15">
        <v>85769</v>
      </c>
      <c r="AN35" s="15">
        <v>414518</v>
      </c>
      <c r="AO35" s="17">
        <v>34296</v>
      </c>
    </row>
    <row r="36" spans="1:41" s="10" customFormat="1" x14ac:dyDescent="0.2">
      <c r="A36" s="9" t="s">
        <v>51</v>
      </c>
      <c r="B36" s="16">
        <v>720043.17755000002</v>
      </c>
      <c r="C36" s="15">
        <v>310918.91396518587</v>
      </c>
      <c r="D36" s="15">
        <v>13511.256019999972</v>
      </c>
      <c r="E36" s="15">
        <v>373685</v>
      </c>
      <c r="F36" s="17">
        <v>343</v>
      </c>
      <c r="G36" s="16">
        <v>219970</v>
      </c>
      <c r="H36" s="15">
        <v>91114</v>
      </c>
      <c r="I36" s="15">
        <v>30123</v>
      </c>
      <c r="J36" s="15">
        <v>183769</v>
      </c>
      <c r="K36" s="17">
        <v>420</v>
      </c>
      <c r="L36" s="16">
        <v>68575</v>
      </c>
      <c r="M36" s="15">
        <v>29418</v>
      </c>
      <c r="N36" s="15">
        <v>-931</v>
      </c>
      <c r="O36" s="15">
        <v>34854</v>
      </c>
      <c r="P36" s="17">
        <v>1871</v>
      </c>
      <c r="Q36" s="16">
        <v>36227</v>
      </c>
      <c r="R36" s="15">
        <v>16979</v>
      </c>
      <c r="S36" s="15">
        <v>5058</v>
      </c>
      <c r="T36" s="15">
        <v>30812</v>
      </c>
      <c r="U36" s="17">
        <v>8864</v>
      </c>
      <c r="V36" s="16">
        <v>213033</v>
      </c>
      <c r="W36" s="15">
        <v>102117</v>
      </c>
      <c r="X36" s="15">
        <v>20256</v>
      </c>
      <c r="Y36" s="15">
        <v>174487</v>
      </c>
      <c r="Z36" s="17">
        <v>1629</v>
      </c>
      <c r="AA36" s="16">
        <v>35450</v>
      </c>
      <c r="AB36" s="15">
        <v>14994</v>
      </c>
      <c r="AC36" s="15">
        <v>1455</v>
      </c>
      <c r="AD36" s="15">
        <v>23087</v>
      </c>
      <c r="AE36" s="17">
        <v>8891</v>
      </c>
      <c r="AF36" s="16"/>
      <c r="AG36" s="15"/>
      <c r="AH36" s="15"/>
      <c r="AI36" s="15"/>
      <c r="AJ36" s="17"/>
      <c r="AK36" s="16">
        <v>544146</v>
      </c>
      <c r="AL36" s="15">
        <v>229833</v>
      </c>
      <c r="AM36" s="15">
        <v>47143</v>
      </c>
      <c r="AN36" s="15">
        <v>463351</v>
      </c>
      <c r="AO36" s="17">
        <v>37778</v>
      </c>
    </row>
    <row r="37" spans="1:41" s="10" customFormat="1" x14ac:dyDescent="0.2">
      <c r="A37" s="9" t="s">
        <v>52</v>
      </c>
      <c r="B37" s="16">
        <v>831920</v>
      </c>
      <c r="C37" s="15">
        <v>324583.73728951218</v>
      </c>
      <c r="D37" s="15">
        <v>111876.82244999998</v>
      </c>
      <c r="E37" s="15">
        <v>429979</v>
      </c>
      <c r="F37" s="17">
        <v>3095</v>
      </c>
      <c r="G37" s="16">
        <v>252323</v>
      </c>
      <c r="H37" s="15">
        <v>97738</v>
      </c>
      <c r="I37" s="15">
        <v>32353</v>
      </c>
      <c r="J37" s="15">
        <v>214430</v>
      </c>
      <c r="K37" s="17">
        <v>538</v>
      </c>
      <c r="L37" s="16">
        <v>90493</v>
      </c>
      <c r="M37" s="15">
        <v>34609</v>
      </c>
      <c r="N37" s="15">
        <v>21918</v>
      </c>
      <c r="O37" s="15">
        <v>48759</v>
      </c>
      <c r="P37" s="17">
        <v>4968</v>
      </c>
      <c r="Q37" s="16">
        <v>44553</v>
      </c>
      <c r="R37" s="15">
        <v>17648</v>
      </c>
      <c r="S37" s="15">
        <v>8326</v>
      </c>
      <c r="T37" s="15">
        <v>35096</v>
      </c>
      <c r="U37" s="17">
        <v>10555</v>
      </c>
      <c r="V37" s="16">
        <v>230982</v>
      </c>
      <c r="W37" s="15">
        <v>99979</v>
      </c>
      <c r="X37" s="15">
        <v>17949</v>
      </c>
      <c r="Y37" s="15">
        <v>202434</v>
      </c>
      <c r="Z37" s="17">
        <v>2028</v>
      </c>
      <c r="AA37" s="16">
        <v>39994</v>
      </c>
      <c r="AB37" s="15">
        <v>15759</v>
      </c>
      <c r="AC37" s="15">
        <v>4544</v>
      </c>
      <c r="AD37" s="15">
        <v>29564</v>
      </c>
      <c r="AE37" s="17">
        <v>13305</v>
      </c>
      <c r="AF37" s="16"/>
      <c r="AG37" s="15"/>
      <c r="AH37" s="15"/>
      <c r="AI37" s="15"/>
      <c r="AJ37" s="17"/>
      <c r="AK37" s="16">
        <v>597120</v>
      </c>
      <c r="AL37" s="15">
        <v>236778</v>
      </c>
      <c r="AM37" s="15">
        <v>52974</v>
      </c>
      <c r="AN37" s="15">
        <v>521969</v>
      </c>
      <c r="AO37" s="17">
        <v>55179</v>
      </c>
    </row>
    <row r="38" spans="1:41" s="10" customFormat="1" x14ac:dyDescent="0.2">
      <c r="A38" s="9" t="s">
        <v>53</v>
      </c>
      <c r="B38" s="16">
        <v>874363</v>
      </c>
      <c r="C38" s="15">
        <v>312725.19479362568</v>
      </c>
      <c r="D38" s="15">
        <v>42443</v>
      </c>
      <c r="E38" s="15">
        <v>517467</v>
      </c>
      <c r="F38" s="17">
        <v>35943</v>
      </c>
      <c r="G38" s="16">
        <v>295827</v>
      </c>
      <c r="H38" s="15">
        <v>99252</v>
      </c>
      <c r="I38" s="15">
        <v>43504</v>
      </c>
      <c r="J38" s="15">
        <v>239933</v>
      </c>
      <c r="K38" s="17">
        <v>854</v>
      </c>
      <c r="L38" s="16">
        <v>99288</v>
      </c>
      <c r="M38" s="15">
        <v>32846</v>
      </c>
      <c r="N38" s="15">
        <v>8795</v>
      </c>
      <c r="O38" s="15">
        <v>65675</v>
      </c>
      <c r="P38" s="17">
        <v>8207</v>
      </c>
      <c r="Q38" s="16">
        <v>49199</v>
      </c>
      <c r="R38" s="15">
        <v>17485</v>
      </c>
      <c r="S38" s="15">
        <v>4646</v>
      </c>
      <c r="T38" s="15">
        <v>41390</v>
      </c>
      <c r="U38" s="17">
        <v>12990</v>
      </c>
      <c r="V38" s="16">
        <v>304462</v>
      </c>
      <c r="W38" s="15">
        <v>102123</v>
      </c>
      <c r="X38" s="15">
        <v>73480</v>
      </c>
      <c r="Y38" s="15">
        <v>243806</v>
      </c>
      <c r="Z38" s="17">
        <v>2602</v>
      </c>
      <c r="AA38" s="16">
        <v>49715.516470000002</v>
      </c>
      <c r="AB38" s="15">
        <v>16477.317047751858</v>
      </c>
      <c r="AC38" s="15">
        <v>9721.3444300000046</v>
      </c>
      <c r="AD38" s="15">
        <v>33526.15999</v>
      </c>
      <c r="AE38" s="17">
        <v>17068.740430000002</v>
      </c>
      <c r="AF38" s="16"/>
      <c r="AG38" s="15"/>
      <c r="AH38" s="15"/>
      <c r="AI38" s="15"/>
      <c r="AJ38" s="17"/>
      <c r="AK38" s="16">
        <v>713650</v>
      </c>
      <c r="AL38" s="15">
        <v>241967</v>
      </c>
      <c r="AM38" s="15">
        <v>116530</v>
      </c>
      <c r="AN38" s="15">
        <v>634523</v>
      </c>
      <c r="AO38" s="17">
        <v>59241</v>
      </c>
    </row>
    <row r="39" spans="1:41" x14ac:dyDescent="0.2">
      <c r="A39" s="9" t="s">
        <v>54</v>
      </c>
      <c r="B39" s="16">
        <v>1294538</v>
      </c>
      <c r="C39" s="15">
        <v>326006.47931937664</v>
      </c>
      <c r="D39" s="15">
        <v>420175</v>
      </c>
      <c r="E39" s="15">
        <v>920426</v>
      </c>
      <c r="F39" s="17">
        <v>114576</v>
      </c>
      <c r="G39" s="16">
        <v>394078</v>
      </c>
      <c r="H39" s="15">
        <v>96771</v>
      </c>
      <c r="I39" s="15">
        <v>98251</v>
      </c>
      <c r="J39" s="15">
        <v>394768</v>
      </c>
      <c r="K39" s="17">
        <v>1117</v>
      </c>
      <c r="L39" s="16">
        <v>147670</v>
      </c>
      <c r="M39" s="15">
        <v>35511</v>
      </c>
      <c r="N39" s="15">
        <v>48382</v>
      </c>
      <c r="O39" s="15">
        <v>122115</v>
      </c>
      <c r="P39" s="17">
        <v>15824</v>
      </c>
      <c r="Q39" s="16">
        <v>65104</v>
      </c>
      <c r="R39" s="15">
        <v>17143</v>
      </c>
      <c r="S39" s="15">
        <v>15905</v>
      </c>
      <c r="T39" s="15">
        <v>67377</v>
      </c>
      <c r="U39" s="17">
        <v>18248</v>
      </c>
      <c r="V39" s="16">
        <v>414548</v>
      </c>
      <c r="W39" s="15">
        <v>99430</v>
      </c>
      <c r="X39" s="15">
        <v>110086</v>
      </c>
      <c r="Y39" s="15">
        <v>425057</v>
      </c>
      <c r="Z39" s="17">
        <v>5022</v>
      </c>
      <c r="AA39" s="16">
        <v>72549.369950000008</v>
      </c>
      <c r="AB39" s="15">
        <v>16752.189617619344</v>
      </c>
      <c r="AC39" s="15">
        <v>22833.853480000005</v>
      </c>
      <c r="AD39" s="15">
        <v>64011.022210000003</v>
      </c>
      <c r="AE39" s="17">
        <v>32449.676589999999</v>
      </c>
      <c r="AF39" s="16"/>
      <c r="AG39" s="15"/>
      <c r="AH39" s="15"/>
      <c r="AI39" s="15"/>
      <c r="AJ39" s="17"/>
      <c r="AK39" s="16">
        <v>940898</v>
      </c>
      <c r="AL39" s="15">
        <v>234242</v>
      </c>
      <c r="AM39" s="15">
        <v>227248</v>
      </c>
      <c r="AN39" s="15">
        <v>976917</v>
      </c>
      <c r="AO39" s="17">
        <v>93301</v>
      </c>
    </row>
    <row r="40" spans="1:41" s="10" customFormat="1" x14ac:dyDescent="0.2">
      <c r="A40" s="9" t="s">
        <v>55</v>
      </c>
      <c r="B40" s="16">
        <v>1297360</v>
      </c>
      <c r="C40" s="15">
        <v>314207.7799183515</v>
      </c>
      <c r="D40" s="15">
        <v>2822</v>
      </c>
      <c r="E40" s="15">
        <v>1102837</v>
      </c>
      <c r="F40" s="17">
        <v>149262</v>
      </c>
      <c r="G40" s="16">
        <v>391062</v>
      </c>
      <c r="H40" s="15">
        <v>97886</v>
      </c>
      <c r="I40" s="15">
        <v>-3016</v>
      </c>
      <c r="J40" s="15">
        <v>474248</v>
      </c>
      <c r="K40" s="17">
        <v>1891</v>
      </c>
      <c r="L40" s="16">
        <v>125496</v>
      </c>
      <c r="M40" s="15">
        <v>31605</v>
      </c>
      <c r="N40" s="15">
        <v>-22174</v>
      </c>
      <c r="O40" s="15">
        <v>149357</v>
      </c>
      <c r="P40" s="17">
        <v>11978</v>
      </c>
      <c r="Q40" s="16">
        <v>62006</v>
      </c>
      <c r="R40" s="15">
        <v>16642</v>
      </c>
      <c r="S40" s="15">
        <v>-3099</v>
      </c>
      <c r="T40" s="15">
        <v>79970</v>
      </c>
      <c r="U40" s="17">
        <v>23509</v>
      </c>
      <c r="V40" s="16">
        <v>389624</v>
      </c>
      <c r="W40" s="15">
        <v>100591</v>
      </c>
      <c r="X40" s="15">
        <v>-24924</v>
      </c>
      <c r="Y40" s="15">
        <v>501307</v>
      </c>
      <c r="Z40" s="17">
        <v>7064</v>
      </c>
      <c r="AA40" s="16">
        <v>66910</v>
      </c>
      <c r="AB40" s="15">
        <v>16044</v>
      </c>
      <c r="AC40" s="15">
        <v>-5639</v>
      </c>
      <c r="AD40" s="15">
        <v>69610</v>
      </c>
      <c r="AE40" s="17">
        <v>33944</v>
      </c>
      <c r="AF40" s="16"/>
      <c r="AG40" s="15"/>
      <c r="AH40" s="15"/>
      <c r="AI40" s="15"/>
      <c r="AJ40" s="17"/>
      <c r="AK40" s="16">
        <v>931814</v>
      </c>
      <c r="AL40" s="15">
        <v>236605</v>
      </c>
      <c r="AM40" s="15">
        <v>-9084</v>
      </c>
      <c r="AN40" s="15">
        <v>1152156.9036800002</v>
      </c>
      <c r="AO40" s="17">
        <v>120249.53015899999</v>
      </c>
    </row>
    <row r="41" spans="1:41" x14ac:dyDescent="0.2">
      <c r="A41" s="9" t="s">
        <v>56</v>
      </c>
      <c r="B41" s="16">
        <v>1189980</v>
      </c>
      <c r="C41" s="15">
        <v>316664.83211225079</v>
      </c>
      <c r="D41" s="15">
        <v>-107380</v>
      </c>
      <c r="E41" s="15">
        <v>954137</v>
      </c>
      <c r="F41" s="17">
        <v>156009</v>
      </c>
      <c r="G41" s="16">
        <v>368135</v>
      </c>
      <c r="H41" s="15">
        <v>98370</v>
      </c>
      <c r="I41" s="15">
        <v>-22927</v>
      </c>
      <c r="J41" s="15">
        <v>405948</v>
      </c>
      <c r="K41" s="17">
        <v>1460</v>
      </c>
      <c r="L41" s="16">
        <v>129403</v>
      </c>
      <c r="M41" s="15">
        <v>35057</v>
      </c>
      <c r="N41" s="15">
        <v>3907</v>
      </c>
      <c r="O41" s="15">
        <v>130341</v>
      </c>
      <c r="P41" s="17">
        <v>20123</v>
      </c>
      <c r="Q41" s="16">
        <v>63177</v>
      </c>
      <c r="R41" s="15">
        <v>17514</v>
      </c>
      <c r="S41" s="15">
        <v>1171</v>
      </c>
      <c r="T41" s="15">
        <v>71338</v>
      </c>
      <c r="U41" s="17">
        <v>22589</v>
      </c>
      <c r="V41" s="16">
        <v>374699</v>
      </c>
      <c r="W41" s="15">
        <v>100950</v>
      </c>
      <c r="X41" s="15">
        <v>-14925</v>
      </c>
      <c r="Y41" s="15">
        <v>406678</v>
      </c>
      <c r="Z41" s="17">
        <v>5635</v>
      </c>
      <c r="AA41" s="16">
        <v>63165</v>
      </c>
      <c r="AB41" s="15">
        <v>16160</v>
      </c>
      <c r="AC41" s="15">
        <v>-3746</v>
      </c>
      <c r="AD41" s="15">
        <v>63433</v>
      </c>
      <c r="AE41" s="17">
        <v>33197</v>
      </c>
      <c r="AF41" s="16"/>
      <c r="AG41" s="15"/>
      <c r="AH41" s="15"/>
      <c r="AI41" s="15"/>
      <c r="AJ41" s="17"/>
      <c r="AK41" s="16">
        <v>852740</v>
      </c>
      <c r="AL41" s="15">
        <v>231607</v>
      </c>
      <c r="AM41" s="15">
        <v>-79074</v>
      </c>
      <c r="AN41" s="15">
        <v>975017.64049999998</v>
      </c>
      <c r="AO41" s="17">
        <v>116997.15854999999</v>
      </c>
    </row>
    <row r="42" spans="1:41" s="10" customFormat="1" x14ac:dyDescent="0.2">
      <c r="A42" s="9" t="s">
        <v>57</v>
      </c>
      <c r="B42" s="16">
        <v>980875</v>
      </c>
      <c r="C42" s="15">
        <v>300622.56397371471</v>
      </c>
      <c r="D42" s="15">
        <v>-209105</v>
      </c>
      <c r="E42" s="15">
        <v>780722</v>
      </c>
      <c r="F42" s="17">
        <v>114087</v>
      </c>
      <c r="G42" s="16">
        <v>325866</v>
      </c>
      <c r="H42" s="15">
        <v>102771</v>
      </c>
      <c r="I42" s="15">
        <v>-42269</v>
      </c>
      <c r="J42" s="15">
        <v>360103</v>
      </c>
      <c r="K42" s="17">
        <v>1370</v>
      </c>
      <c r="L42" s="16">
        <v>100435</v>
      </c>
      <c r="M42" s="15">
        <v>32023</v>
      </c>
      <c r="N42" s="15">
        <v>-28968</v>
      </c>
      <c r="O42" s="15">
        <v>119603</v>
      </c>
      <c r="P42" s="17">
        <v>17367</v>
      </c>
      <c r="Q42" s="16">
        <v>51954</v>
      </c>
      <c r="R42" s="15">
        <v>17218</v>
      </c>
      <c r="S42" s="15">
        <v>-11223</v>
      </c>
      <c r="T42" s="15">
        <v>59100</v>
      </c>
      <c r="U42" s="17">
        <v>19076</v>
      </c>
      <c r="V42" s="16">
        <v>321075</v>
      </c>
      <c r="W42" s="15">
        <v>102693</v>
      </c>
      <c r="X42" s="15">
        <v>-53624</v>
      </c>
      <c r="Y42" s="15">
        <v>372043</v>
      </c>
      <c r="Z42" s="17">
        <v>5512</v>
      </c>
      <c r="AA42" s="16">
        <v>51979</v>
      </c>
      <c r="AB42" s="15">
        <v>16276</v>
      </c>
      <c r="AC42" s="15">
        <v>-11185</v>
      </c>
      <c r="AD42" s="15">
        <v>40637</v>
      </c>
      <c r="AE42" s="17">
        <v>26661</v>
      </c>
      <c r="AF42" s="16"/>
      <c r="AG42" s="15"/>
      <c r="AH42" s="15"/>
      <c r="AI42" s="15"/>
      <c r="AJ42" s="17"/>
      <c r="AK42" s="16">
        <v>766399</v>
      </c>
      <c r="AL42" s="15">
        <v>238530</v>
      </c>
      <c r="AM42" s="15">
        <v>-86341</v>
      </c>
      <c r="AN42" s="15">
        <v>882712</v>
      </c>
      <c r="AO42" s="17">
        <v>103171</v>
      </c>
    </row>
    <row r="43" spans="1:41" x14ac:dyDescent="0.2">
      <c r="A43" s="9" t="s">
        <v>58</v>
      </c>
      <c r="B43" s="16">
        <v>849469</v>
      </c>
      <c r="C43" s="15">
        <v>294855</v>
      </c>
      <c r="D43" s="15">
        <v>-131406</v>
      </c>
      <c r="E43" s="15">
        <v>617874</v>
      </c>
      <c r="F43" s="17">
        <v>64768</v>
      </c>
      <c r="G43" s="16">
        <v>280261</v>
      </c>
      <c r="H43" s="15">
        <v>101742</v>
      </c>
      <c r="I43" s="15">
        <v>-45605</v>
      </c>
      <c r="J43" s="15">
        <v>295159</v>
      </c>
      <c r="K43" s="17">
        <v>901</v>
      </c>
      <c r="L43" s="16">
        <v>92751</v>
      </c>
      <c r="M43" s="15">
        <v>32849</v>
      </c>
      <c r="N43" s="15">
        <v>-7684</v>
      </c>
      <c r="O43" s="15">
        <v>87167</v>
      </c>
      <c r="P43" s="17">
        <v>7824</v>
      </c>
      <c r="Q43" s="16">
        <v>45376</v>
      </c>
      <c r="R43" s="15">
        <v>16979</v>
      </c>
      <c r="S43" s="15">
        <v>-6578</v>
      </c>
      <c r="T43" s="15">
        <v>47548</v>
      </c>
      <c r="U43" s="17">
        <v>14140</v>
      </c>
      <c r="V43" s="16">
        <v>268948</v>
      </c>
      <c r="W43" s="15">
        <v>100513</v>
      </c>
      <c r="X43" s="15">
        <v>-52127</v>
      </c>
      <c r="Y43" s="15">
        <v>287171</v>
      </c>
      <c r="Z43" s="17">
        <v>4374</v>
      </c>
      <c r="AA43" s="16">
        <v>45151.786950000002</v>
      </c>
      <c r="AB43" s="15">
        <v>15718.016267964835</v>
      </c>
      <c r="AC43" s="15">
        <v>-6827.6970700000093</v>
      </c>
      <c r="AD43" s="15">
        <v>33366</v>
      </c>
      <c r="AE43" s="17">
        <v>24510.092960000002</v>
      </c>
      <c r="AF43" s="16"/>
      <c r="AG43" s="15"/>
      <c r="AH43" s="15"/>
      <c r="AI43" s="15"/>
      <c r="AJ43" s="17"/>
      <c r="AK43" s="16">
        <v>663210</v>
      </c>
      <c r="AL43" s="15">
        <v>232100</v>
      </c>
      <c r="AM43" s="15">
        <v>-103189</v>
      </c>
      <c r="AN43" s="15">
        <v>707691</v>
      </c>
      <c r="AO43" s="17">
        <v>75333</v>
      </c>
    </row>
    <row r="44" spans="1:41" x14ac:dyDescent="0.2">
      <c r="A44" s="20" t="s">
        <v>59</v>
      </c>
      <c r="B44" s="21">
        <v>876472</v>
      </c>
      <c r="C44" s="22">
        <v>295163</v>
      </c>
      <c r="D44" s="22">
        <v>27003</v>
      </c>
      <c r="E44" s="22">
        <v>538566</v>
      </c>
      <c r="F44" s="23">
        <v>37974</v>
      </c>
      <c r="G44" s="21">
        <v>316133</v>
      </c>
      <c r="H44" s="22">
        <v>104818</v>
      </c>
      <c r="I44" s="22">
        <v>35872</v>
      </c>
      <c r="J44" s="22">
        <v>265406</v>
      </c>
      <c r="K44" s="23">
        <v>760</v>
      </c>
      <c r="L44" s="21">
        <v>89548</v>
      </c>
      <c r="M44" s="22">
        <v>29922</v>
      </c>
      <c r="N44" s="22">
        <v>-3203</v>
      </c>
      <c r="O44" s="22">
        <v>68224</v>
      </c>
      <c r="P44" s="23">
        <v>5267</v>
      </c>
      <c r="Q44" s="21">
        <v>50253</v>
      </c>
      <c r="R44" s="22">
        <v>17798</v>
      </c>
      <c r="S44" s="22">
        <v>4878</v>
      </c>
      <c r="T44" s="22">
        <v>46088</v>
      </c>
      <c r="U44" s="23">
        <v>13333</v>
      </c>
      <c r="V44" s="21">
        <v>295694</v>
      </c>
      <c r="W44" s="22">
        <v>98682</v>
      </c>
      <c r="X44" s="22">
        <v>26746</v>
      </c>
      <c r="Y44" s="22">
        <v>247183</v>
      </c>
      <c r="Z44" s="23">
        <v>2923</v>
      </c>
      <c r="AA44" s="21">
        <v>51649.692390000004</v>
      </c>
      <c r="AB44" s="22">
        <v>15723.873365414474</v>
      </c>
      <c r="AC44" s="22">
        <v>6497.9054400000023</v>
      </c>
      <c r="AD44" s="22">
        <v>29663</v>
      </c>
      <c r="AE44" s="23">
        <v>16345.8</v>
      </c>
      <c r="AF44" s="21"/>
      <c r="AG44" s="22"/>
      <c r="AH44" s="22"/>
      <c r="AI44" s="22"/>
      <c r="AJ44" s="23"/>
      <c r="AK44" s="21">
        <v>702594</v>
      </c>
      <c r="AL44" s="22">
        <v>225671</v>
      </c>
      <c r="AM44" s="22">
        <v>39384</v>
      </c>
      <c r="AN44" s="22">
        <v>636563</v>
      </c>
      <c r="AO44" s="23">
        <v>57655</v>
      </c>
    </row>
    <row r="45" spans="1:41" x14ac:dyDescent="0.2">
      <c r="A45" s="9" t="s">
        <v>60</v>
      </c>
      <c r="B45" s="16">
        <v>1036933</v>
      </c>
      <c r="C45" s="15">
        <v>315948</v>
      </c>
      <c r="D45" s="15">
        <v>160461</v>
      </c>
      <c r="E45" s="15">
        <v>743316</v>
      </c>
      <c r="F45" s="17">
        <v>101113</v>
      </c>
      <c r="G45" s="16">
        <v>317084</v>
      </c>
      <c r="H45" s="15">
        <v>103106</v>
      </c>
      <c r="I45" s="15">
        <v>951</v>
      </c>
      <c r="J45" s="15">
        <v>333672</v>
      </c>
      <c r="K45" s="17">
        <v>594</v>
      </c>
      <c r="L45" s="16">
        <v>105997</v>
      </c>
      <c r="M45" s="15">
        <v>35049</v>
      </c>
      <c r="N45" s="15">
        <v>16449</v>
      </c>
      <c r="O45" s="15">
        <v>98273</v>
      </c>
      <c r="P45" s="17">
        <v>12735</v>
      </c>
      <c r="Q45" s="16">
        <v>45831</v>
      </c>
      <c r="R45" s="15">
        <v>17272</v>
      </c>
      <c r="S45" s="15">
        <v>-4423</v>
      </c>
      <c r="T45" s="15">
        <v>56599</v>
      </c>
      <c r="U45" s="17">
        <v>17234</v>
      </c>
      <c r="V45" s="16">
        <v>309020</v>
      </c>
      <c r="W45" s="15">
        <v>102638</v>
      </c>
      <c r="X45" s="15">
        <v>13326</v>
      </c>
      <c r="Y45" s="15">
        <v>313945</v>
      </c>
      <c r="Z45" s="17">
        <v>4722</v>
      </c>
      <c r="AA45" s="16">
        <v>57789.847750000001</v>
      </c>
      <c r="AB45" s="15">
        <v>17593.466218834033</v>
      </c>
      <c r="AC45" s="15">
        <v>6140.155359999997</v>
      </c>
      <c r="AD45" s="15">
        <v>43471</v>
      </c>
      <c r="AE45" s="17">
        <v>20121.560000000001</v>
      </c>
      <c r="AF45" s="16"/>
      <c r="AG45" s="15"/>
      <c r="AH45" s="15"/>
      <c r="AI45" s="15"/>
      <c r="AJ45" s="17"/>
      <c r="AK45" s="16">
        <v>758217</v>
      </c>
      <c r="AL45" s="15">
        <v>240211</v>
      </c>
      <c r="AM45" s="15">
        <v>55623</v>
      </c>
      <c r="AN45" s="15">
        <v>795036</v>
      </c>
      <c r="AO45" s="17">
        <v>90472</v>
      </c>
    </row>
    <row r="46" spans="1:41" x14ac:dyDescent="0.2">
      <c r="A46" s="9" t="s">
        <v>61</v>
      </c>
      <c r="B46" s="16">
        <v>864521.86699999997</v>
      </c>
      <c r="C46" s="15">
        <v>305062.23612830561</v>
      </c>
      <c r="D46" s="15">
        <v>-172411.43300000008</v>
      </c>
      <c r="E46" s="15">
        <v>574844</v>
      </c>
      <c r="F46" s="17">
        <v>60023</v>
      </c>
      <c r="G46" s="16">
        <v>292867</v>
      </c>
      <c r="H46" s="15">
        <v>102716</v>
      </c>
      <c r="I46" s="15">
        <v>-24217</v>
      </c>
      <c r="J46" s="15">
        <v>277088</v>
      </c>
      <c r="K46" s="17">
        <v>828</v>
      </c>
      <c r="L46" s="16">
        <v>85624</v>
      </c>
      <c r="M46" s="15">
        <v>30121</v>
      </c>
      <c r="N46" s="15">
        <v>-20373</v>
      </c>
      <c r="O46" s="15">
        <v>78538</v>
      </c>
      <c r="P46" s="17">
        <v>9585</v>
      </c>
      <c r="Q46" s="16"/>
      <c r="R46" s="15"/>
      <c r="S46" s="15"/>
      <c r="T46" s="15"/>
      <c r="U46" s="17"/>
      <c r="V46" s="16">
        <v>290121</v>
      </c>
      <c r="W46" s="15">
        <v>104884</v>
      </c>
      <c r="X46" s="15">
        <v>-18899</v>
      </c>
      <c r="Y46" s="15">
        <v>260161</v>
      </c>
      <c r="Z46" s="17">
        <v>4392</v>
      </c>
      <c r="AA46" s="16"/>
      <c r="AB46" s="15"/>
      <c r="AC46" s="15"/>
      <c r="AD46" s="15"/>
      <c r="AE46" s="17"/>
      <c r="AF46" s="16">
        <v>93557</v>
      </c>
      <c r="AG46" s="15">
        <v>32979</v>
      </c>
      <c r="AH46" s="15">
        <v>-10063</v>
      </c>
      <c r="AI46" s="15">
        <v>74230</v>
      </c>
      <c r="AJ46" s="17">
        <v>32777</v>
      </c>
      <c r="AK46" s="16">
        <v>658311</v>
      </c>
      <c r="AL46" s="15">
        <v>235307</v>
      </c>
      <c r="AM46" s="15">
        <v>-99906</v>
      </c>
      <c r="AN46" s="15">
        <v>664754</v>
      </c>
      <c r="AO46" s="17">
        <v>71323</v>
      </c>
    </row>
    <row r="47" spans="1:41" x14ac:dyDescent="0.2">
      <c r="A47" s="9" t="s">
        <v>62</v>
      </c>
      <c r="B47" s="16">
        <v>834441.10100000002</v>
      </c>
      <c r="C47" s="15">
        <v>297598.97422949714</v>
      </c>
      <c r="D47" s="15">
        <v>-30080.765999999945</v>
      </c>
      <c r="E47" s="15">
        <v>564034</v>
      </c>
      <c r="F47" s="17">
        <v>56400</v>
      </c>
      <c r="G47" s="16">
        <v>268730</v>
      </c>
      <c r="H47" s="15">
        <v>101016</v>
      </c>
      <c r="I47" s="15">
        <v>-24137</v>
      </c>
      <c r="J47" s="15">
        <v>274714</v>
      </c>
      <c r="K47" s="17">
        <v>737</v>
      </c>
      <c r="L47" s="16">
        <v>97993</v>
      </c>
      <c r="M47" s="15">
        <v>35153</v>
      </c>
      <c r="N47" s="15">
        <v>12369</v>
      </c>
      <c r="O47" s="15">
        <v>77281</v>
      </c>
      <c r="P47" s="17">
        <v>5042</v>
      </c>
      <c r="Q47" s="16"/>
      <c r="R47" s="15"/>
      <c r="S47" s="15"/>
      <c r="T47" s="15"/>
      <c r="U47" s="17"/>
      <c r="V47" s="16">
        <v>264514</v>
      </c>
      <c r="W47" s="15">
        <v>98309</v>
      </c>
      <c r="X47" s="15">
        <v>-25607</v>
      </c>
      <c r="Y47" s="15">
        <v>259428</v>
      </c>
      <c r="Z47" s="17">
        <v>3706</v>
      </c>
      <c r="AA47" s="16"/>
      <c r="AB47" s="15"/>
      <c r="AC47" s="15"/>
      <c r="AD47" s="15"/>
      <c r="AE47" s="17"/>
      <c r="AF47" s="16">
        <v>86514.499699999986</v>
      </c>
      <c r="AG47" s="15">
        <v>31292.627265844403</v>
      </c>
      <c r="AH47" s="15">
        <v>-7042.941450000013</v>
      </c>
      <c r="AI47" s="15">
        <v>75480</v>
      </c>
      <c r="AJ47" s="17">
        <v>29159.200000000001</v>
      </c>
      <c r="AK47" s="16">
        <v>624866</v>
      </c>
      <c r="AL47" s="15">
        <v>229863</v>
      </c>
      <c r="AM47" s="15">
        <v>-33445</v>
      </c>
      <c r="AN47" s="15">
        <v>669540</v>
      </c>
      <c r="AO47" s="17">
        <v>66589</v>
      </c>
    </row>
    <row r="48" spans="1:41" x14ac:dyDescent="0.2">
      <c r="A48" s="34" t="s">
        <v>63</v>
      </c>
      <c r="B48" s="36">
        <v>813157</v>
      </c>
      <c r="C48" s="37">
        <v>307425</v>
      </c>
      <c r="D48" s="37">
        <v>-21284</v>
      </c>
      <c r="E48" s="37">
        <v>524041</v>
      </c>
      <c r="F48" s="38">
        <v>37786</v>
      </c>
      <c r="G48" s="36">
        <v>247486</v>
      </c>
      <c r="H48" s="37">
        <v>98238</v>
      </c>
      <c r="I48" s="37">
        <v>-21244</v>
      </c>
      <c r="J48" s="37">
        <v>244581</v>
      </c>
      <c r="K48" s="38">
        <v>612</v>
      </c>
      <c r="L48" s="36">
        <v>113821</v>
      </c>
      <c r="M48" s="37">
        <v>42896</v>
      </c>
      <c r="N48" s="37">
        <v>15828</v>
      </c>
      <c r="O48" s="37">
        <v>62366</v>
      </c>
      <c r="P48" s="38">
        <v>4805</v>
      </c>
      <c r="Q48" s="36"/>
      <c r="R48" s="37"/>
      <c r="S48" s="37"/>
      <c r="T48" s="37"/>
      <c r="U48" s="38"/>
      <c r="V48" s="36">
        <v>224522</v>
      </c>
      <c r="W48" s="37">
        <v>88724</v>
      </c>
      <c r="X48" s="37">
        <v>-39992</v>
      </c>
      <c r="Y48" s="37">
        <v>237646</v>
      </c>
      <c r="Z48" s="38">
        <v>2821</v>
      </c>
      <c r="AA48" s="36"/>
      <c r="AB48" s="37"/>
      <c r="AC48" s="37"/>
      <c r="AD48" s="37"/>
      <c r="AE48" s="38"/>
      <c r="AF48" s="36">
        <v>79323.345889999997</v>
      </c>
      <c r="AG48" s="37">
        <v>32477.845706100907</v>
      </c>
      <c r="AH48" s="37">
        <v>-7191.1538099999889</v>
      </c>
      <c r="AI48" s="37">
        <v>69279</v>
      </c>
      <c r="AJ48" s="38">
        <v>27100.9</v>
      </c>
      <c r="AK48" s="36">
        <v>609935</v>
      </c>
      <c r="AL48" s="37">
        <v>234934</v>
      </c>
      <c r="AM48" s="37">
        <v>-14931</v>
      </c>
      <c r="AN48" s="37">
        <v>634590</v>
      </c>
      <c r="AO48" s="38">
        <v>58483</v>
      </c>
    </row>
    <row r="49" spans="1:1" x14ac:dyDescent="0.2">
      <c r="A49" s="9" t="s">
        <v>64</v>
      </c>
    </row>
    <row r="50" spans="1:1" x14ac:dyDescent="0.2">
      <c r="A50" s="9"/>
    </row>
    <row r="51" spans="1:1" x14ac:dyDescent="0.2">
      <c r="A51" s="9"/>
    </row>
    <row r="52" spans="1:1" x14ac:dyDescent="0.2">
      <c r="A52" s="10"/>
    </row>
  </sheetData>
  <sheetProtection algorithmName="SHA-512" hashValue="RYjrrN0R2WmD04MvsNu/riAN/HrH7yTYEdK3ceE+HLO0tMo8agmKR1zl2JtLERfjHqb/Qc5ZGET6oPh4+RZTMQ==" saltValue="WvrIYM+JGIkAxVYNOTOW4Q==" spinCount="100000" sheet="1" objects="1" scenarios="1"/>
  <mergeCells count="8">
    <mergeCell ref="V5:Z5"/>
    <mergeCell ref="AA5:AE5"/>
    <mergeCell ref="AK5:AO5"/>
    <mergeCell ref="B5:F5"/>
    <mergeCell ref="G5:K5"/>
    <mergeCell ref="L5:P5"/>
    <mergeCell ref="Q5:U5"/>
    <mergeCell ref="AF5:AJ5"/>
  </mergeCells>
  <phoneticPr fontId="43" type="noConversion"/>
  <dataValidations disablePrompts="1" count="1">
    <dataValidation type="list" allowBlank="1" showInputMessage="1" showErrorMessage="1" sqref="WTG983011 GU5 WJK983011 VZO983011 VPS983011 VFW983011 UWA983011 UME983011 UCI983011 TSM983011 TIQ983011 SYU983011 SOY983011 SFC983011 RVG983011 RLK983011 RBO983011 QRS983011 QHW983011 PYA983011 POE983011 PEI983011 OUM983011 OKQ983011 OAU983011 NQY983011 NHC983011 MXG983011 MNK983011 MDO983011 LTS983011 LJW983011 LAA983011 KQE983011 KGI983011 JWM983011 JMQ983011 JCU983011 ISY983011 IJC983011 HZG983011 HPK983011 HFO983011 GVS983011 GLW983011 GCA983011 FSE983011 FII983011 EYM983011 EOQ983011 EEU983011 DUY983011 DLC983011 DBG983011 CRK983011 CHO983011 BXS983011 BNW983011 BEA983011 AUE983011 AKI983011 AAM983011 QQ983011 GU983011 A983011 WTG917475 WJK917475 VZO917475 VPS917475 VFW917475 UWA917475 UME917475 UCI917475 TSM917475 TIQ917475 SYU917475 SOY917475 SFC917475 RVG917475 RLK917475 RBO917475 QRS917475 QHW917475 PYA917475 POE917475 PEI917475 OUM917475 OKQ917475 OAU917475 NQY917475 NHC917475 MXG917475 MNK917475 MDO917475 LTS917475 LJW917475 LAA917475 KQE917475 KGI917475 JWM917475 JMQ917475 JCU917475 ISY917475 IJC917475 HZG917475 HPK917475 HFO917475 GVS917475 GLW917475 GCA917475 FSE917475 FII917475 EYM917475 EOQ917475 EEU917475 DUY917475 DLC917475 DBG917475 CRK917475 CHO917475 BXS917475 BNW917475 BEA917475 AUE917475 AKI917475 AAM917475 QQ917475 GU917475 A917475 WTG851939 WJK851939 VZO851939 VPS851939 VFW851939 UWA851939 UME851939 UCI851939 TSM851939 TIQ851939 SYU851939 SOY851939 SFC851939 RVG851939 RLK851939 RBO851939 QRS851939 QHW851939 PYA851939 POE851939 PEI851939 OUM851939 OKQ851939 OAU851939 NQY851939 NHC851939 MXG851939 MNK851939 MDO851939 LTS851939 LJW851939 LAA851939 KQE851939 KGI851939 JWM851939 JMQ851939 JCU851939 ISY851939 IJC851939 HZG851939 HPK851939 HFO851939 GVS851939 GLW851939 GCA851939 FSE851939 FII851939 EYM851939 EOQ851939 EEU851939 DUY851939 DLC851939 DBG851939 CRK851939 CHO851939 BXS851939 BNW851939 BEA851939 AUE851939 AKI851939 AAM851939 QQ851939 GU851939 A851939 WTG786403 WJK786403 VZO786403 VPS786403 VFW786403 UWA786403 UME786403 UCI786403 TSM786403 TIQ786403 SYU786403 SOY786403 SFC786403 RVG786403 RLK786403 RBO786403 QRS786403 QHW786403 PYA786403 POE786403 PEI786403 OUM786403 OKQ786403 OAU786403 NQY786403 NHC786403 MXG786403 MNK786403 MDO786403 LTS786403 LJW786403 LAA786403 KQE786403 KGI786403 JWM786403 JMQ786403 JCU786403 ISY786403 IJC786403 HZG786403 HPK786403 HFO786403 GVS786403 GLW786403 GCA786403 FSE786403 FII786403 EYM786403 EOQ786403 EEU786403 DUY786403 DLC786403 DBG786403 CRK786403 CHO786403 BXS786403 BNW786403 BEA786403 AUE786403 AKI786403 AAM786403 QQ786403 GU786403 A786403 WTG720867 WJK720867 VZO720867 VPS720867 VFW720867 UWA720867 UME720867 UCI720867 TSM720867 TIQ720867 SYU720867 SOY720867 SFC720867 RVG720867 RLK720867 RBO720867 QRS720867 QHW720867 PYA720867 POE720867 PEI720867 OUM720867 OKQ720867 OAU720867 NQY720867 NHC720867 MXG720867 MNK720867 MDO720867 LTS720867 LJW720867 LAA720867 KQE720867 KGI720867 JWM720867 JMQ720867 JCU720867 ISY720867 IJC720867 HZG720867 HPK720867 HFO720867 GVS720867 GLW720867 GCA720867 FSE720867 FII720867 EYM720867 EOQ720867 EEU720867 DUY720867 DLC720867 DBG720867 CRK720867 CHO720867 BXS720867 BNW720867 BEA720867 AUE720867 AKI720867 AAM720867 QQ720867 GU720867 A720867 WTG655331 WJK655331 VZO655331 VPS655331 VFW655331 UWA655331 UME655331 UCI655331 TSM655331 TIQ655331 SYU655331 SOY655331 SFC655331 RVG655331 RLK655331 RBO655331 QRS655331 QHW655331 PYA655331 POE655331 PEI655331 OUM655331 OKQ655331 OAU655331 NQY655331 NHC655331 MXG655331 MNK655331 MDO655331 LTS655331 LJW655331 LAA655331 KQE655331 KGI655331 JWM655331 JMQ655331 JCU655331 ISY655331 IJC655331 HZG655331 HPK655331 HFO655331 GVS655331 GLW655331 GCA655331 FSE655331 FII655331 EYM655331 EOQ655331 EEU655331 DUY655331 DLC655331 DBG655331 CRK655331 CHO655331 BXS655331 BNW655331 BEA655331 AUE655331 AKI655331 AAM655331 QQ655331 GU655331 A655331 WTG589795 WJK589795 VZO589795 VPS589795 VFW589795 UWA589795 UME589795 UCI589795 TSM589795 TIQ589795 SYU589795 SOY589795 SFC589795 RVG589795 RLK589795 RBO589795 QRS589795 QHW589795 PYA589795 POE589795 PEI589795 OUM589795 OKQ589795 OAU589795 NQY589795 NHC589795 MXG589795 MNK589795 MDO589795 LTS589795 LJW589795 LAA589795 KQE589795 KGI589795 JWM589795 JMQ589795 JCU589795 ISY589795 IJC589795 HZG589795 HPK589795 HFO589795 GVS589795 GLW589795 GCA589795 FSE589795 FII589795 EYM589795 EOQ589795 EEU589795 DUY589795 DLC589795 DBG589795 CRK589795 CHO589795 BXS589795 BNW589795 BEA589795 AUE589795 AKI589795 AAM589795 QQ589795 GU589795 A589795 WTG524259 WJK524259 VZO524259 VPS524259 VFW524259 UWA524259 UME524259 UCI524259 TSM524259 TIQ524259 SYU524259 SOY524259 SFC524259 RVG524259 RLK524259 RBO524259 QRS524259 QHW524259 PYA524259 POE524259 PEI524259 OUM524259 OKQ524259 OAU524259 NQY524259 NHC524259 MXG524259 MNK524259 MDO524259 LTS524259 LJW524259 LAA524259 KQE524259 KGI524259 JWM524259 JMQ524259 JCU524259 ISY524259 IJC524259 HZG524259 HPK524259 HFO524259 GVS524259 GLW524259 GCA524259 FSE524259 FII524259 EYM524259 EOQ524259 EEU524259 DUY524259 DLC524259 DBG524259 CRK524259 CHO524259 BXS524259 BNW524259 BEA524259 AUE524259 AKI524259 AAM524259 QQ524259 GU524259 A524259 WTG458723 WJK458723 VZO458723 VPS458723 VFW458723 UWA458723 UME458723 UCI458723 TSM458723 TIQ458723 SYU458723 SOY458723 SFC458723 RVG458723 RLK458723 RBO458723 QRS458723 QHW458723 PYA458723 POE458723 PEI458723 OUM458723 OKQ458723 OAU458723 NQY458723 NHC458723 MXG458723 MNK458723 MDO458723 LTS458723 LJW458723 LAA458723 KQE458723 KGI458723 JWM458723 JMQ458723 JCU458723 ISY458723 IJC458723 HZG458723 HPK458723 HFO458723 GVS458723 GLW458723 GCA458723 FSE458723 FII458723 EYM458723 EOQ458723 EEU458723 DUY458723 DLC458723 DBG458723 CRK458723 CHO458723 BXS458723 BNW458723 BEA458723 AUE458723 AKI458723 AAM458723 QQ458723 GU458723 A458723 WTG393187 WJK393187 VZO393187 VPS393187 VFW393187 UWA393187 UME393187 UCI393187 TSM393187 TIQ393187 SYU393187 SOY393187 SFC393187 RVG393187 RLK393187 RBO393187 QRS393187 QHW393187 PYA393187 POE393187 PEI393187 OUM393187 OKQ393187 OAU393187 NQY393187 NHC393187 MXG393187 MNK393187 MDO393187 LTS393187 LJW393187 LAA393187 KQE393187 KGI393187 JWM393187 JMQ393187 JCU393187 ISY393187 IJC393187 HZG393187 HPK393187 HFO393187 GVS393187 GLW393187 GCA393187 FSE393187 FII393187 EYM393187 EOQ393187 EEU393187 DUY393187 DLC393187 DBG393187 CRK393187 CHO393187 BXS393187 BNW393187 BEA393187 AUE393187 AKI393187 AAM393187 QQ393187 GU393187 A393187 WTG327651 WJK327651 VZO327651 VPS327651 VFW327651 UWA327651 UME327651 UCI327651 TSM327651 TIQ327651 SYU327651 SOY327651 SFC327651 RVG327651 RLK327651 RBO327651 QRS327651 QHW327651 PYA327651 POE327651 PEI327651 OUM327651 OKQ327651 OAU327651 NQY327651 NHC327651 MXG327651 MNK327651 MDO327651 LTS327651 LJW327651 LAA327651 KQE327651 KGI327651 JWM327651 JMQ327651 JCU327651 ISY327651 IJC327651 HZG327651 HPK327651 HFO327651 GVS327651 GLW327651 GCA327651 FSE327651 FII327651 EYM327651 EOQ327651 EEU327651 DUY327651 DLC327651 DBG327651 CRK327651 CHO327651 BXS327651 BNW327651 BEA327651 AUE327651 AKI327651 AAM327651 QQ327651 GU327651 A327651 WTG262115 WJK262115 VZO262115 VPS262115 VFW262115 UWA262115 UME262115 UCI262115 TSM262115 TIQ262115 SYU262115 SOY262115 SFC262115 RVG262115 RLK262115 RBO262115 QRS262115 QHW262115 PYA262115 POE262115 PEI262115 OUM262115 OKQ262115 OAU262115 NQY262115 NHC262115 MXG262115 MNK262115 MDO262115 LTS262115 LJW262115 LAA262115 KQE262115 KGI262115 JWM262115 JMQ262115 JCU262115 ISY262115 IJC262115 HZG262115 HPK262115 HFO262115 GVS262115 GLW262115 GCA262115 FSE262115 FII262115 EYM262115 EOQ262115 EEU262115 DUY262115 DLC262115 DBG262115 CRK262115 CHO262115 BXS262115 BNW262115 BEA262115 AUE262115 AKI262115 AAM262115 QQ262115 GU262115 A262115 WTG196579 WJK196579 VZO196579 VPS196579 VFW196579 UWA196579 UME196579 UCI196579 TSM196579 TIQ196579 SYU196579 SOY196579 SFC196579 RVG196579 RLK196579 RBO196579 QRS196579 QHW196579 PYA196579 POE196579 PEI196579 OUM196579 OKQ196579 OAU196579 NQY196579 NHC196579 MXG196579 MNK196579 MDO196579 LTS196579 LJW196579 LAA196579 KQE196579 KGI196579 JWM196579 JMQ196579 JCU196579 ISY196579 IJC196579 HZG196579 HPK196579 HFO196579 GVS196579 GLW196579 GCA196579 FSE196579 FII196579 EYM196579 EOQ196579 EEU196579 DUY196579 DLC196579 DBG196579 CRK196579 CHO196579 BXS196579 BNW196579 BEA196579 AUE196579 AKI196579 AAM196579 QQ196579 GU196579 A196579 WTG131043 WJK131043 VZO131043 VPS131043 VFW131043 UWA131043 UME131043 UCI131043 TSM131043 TIQ131043 SYU131043 SOY131043 SFC131043 RVG131043 RLK131043 RBO131043 QRS131043 QHW131043 PYA131043 POE131043 PEI131043 OUM131043 OKQ131043 OAU131043 NQY131043 NHC131043 MXG131043 MNK131043 MDO131043 LTS131043 LJW131043 LAA131043 KQE131043 KGI131043 JWM131043 JMQ131043 JCU131043 ISY131043 IJC131043 HZG131043 HPK131043 HFO131043 GVS131043 GLW131043 GCA131043 FSE131043 FII131043 EYM131043 EOQ131043 EEU131043 DUY131043 DLC131043 DBG131043 CRK131043 CHO131043 BXS131043 BNW131043 BEA131043 AUE131043 AKI131043 AAM131043 QQ131043 GU131043 A131043 WTG65507 WJK65507 VZO65507 VPS65507 VFW65507 UWA65507 UME65507 UCI65507 TSM65507 TIQ65507 SYU65507 SOY65507 SFC65507 RVG65507 RLK65507 RBO65507 QRS65507 QHW65507 PYA65507 POE65507 PEI65507 OUM65507 OKQ65507 OAU65507 NQY65507 NHC65507 MXG65507 MNK65507 MDO65507 LTS65507 LJW65507 LAA65507 KQE65507 KGI65507 JWM65507 JMQ65507 JCU65507 ISY65507 IJC65507 HZG65507 HPK65507 HFO65507 GVS65507 GLW65507 GCA65507 FSE65507 FII65507 EYM65507 EOQ65507 EEU65507 DUY65507 DLC65507 DBG65507 CRK65507 CHO65507 BXS65507 BNW65507 BEA65507 AUE65507 AKI65507 AAM65507 QQ65507 GU65507 A65507 WTG5 WJK5 VZO5 VPS5 VFW5 UWA5 UME5 UCI5 TSM5 TIQ5 SYU5 SOY5 SFC5 RVG5 RLK5 RBO5 QRS5 QHW5 PYA5 POE5 PEI5 OUM5 OKQ5 OAU5 NQY5 NHC5 MXG5 MNK5 MDO5 LTS5 LJW5 LAA5 KQE5 KGI5 JWM5 JMQ5 JCU5 ISY5 IJC5 HZG5 HPK5 HFO5 GVS5 GLW5 GCA5 FSE5 FII5 EYM5 EOQ5 EEU5 DUY5 DLC5 DBG5 CRK5 CHO5 BXS5 BNW5 BEA5 AUE5 AKI5 AAM5 QQ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1"/>
  <sheetViews>
    <sheetView zoomScale="55" zoomScaleNormal="55" workbookViewId="0">
      <selection activeCell="E9" sqref="E9"/>
    </sheetView>
  </sheetViews>
  <sheetFormatPr defaultColWidth="9.296875" defaultRowHeight="13" x14ac:dyDescent="0.3"/>
  <cols>
    <col min="1" max="1" width="33.796875" style="1" customWidth="1"/>
    <col min="2" max="2" width="20" style="1" customWidth="1"/>
    <col min="3" max="3" width="17.5" style="26" customWidth="1"/>
    <col min="4" max="4" width="17.796875" style="26" customWidth="1"/>
    <col min="5" max="5" width="16.69921875" style="1" customWidth="1"/>
    <col min="6" max="6" width="20.5" style="26" customWidth="1"/>
    <col min="7" max="7" width="23.796875" style="1" customWidth="1"/>
    <col min="8" max="8" width="2.69921875" style="1" customWidth="1"/>
    <col min="9" max="16384" width="9.296875" style="1"/>
  </cols>
  <sheetData>
    <row r="1" spans="1:7" ht="16" customHeight="1" x14ac:dyDescent="0.3">
      <c r="A1" s="52" t="s">
        <v>0</v>
      </c>
      <c r="B1" s="52"/>
      <c r="C1" s="52"/>
      <c r="D1" s="52"/>
      <c r="E1" s="52"/>
      <c r="F1" s="52"/>
      <c r="G1" s="52"/>
    </row>
    <row r="2" spans="1:7" ht="16" customHeight="1" x14ac:dyDescent="0.3">
      <c r="A2" s="52" t="s">
        <v>1</v>
      </c>
      <c r="B2" s="52"/>
      <c r="C2" s="52"/>
      <c r="D2" s="52"/>
      <c r="E2" s="52"/>
      <c r="F2" s="52"/>
      <c r="G2" s="52"/>
    </row>
    <row r="3" spans="1:7" ht="72" customHeight="1" x14ac:dyDescent="0.3">
      <c r="A3" s="2"/>
      <c r="B3" s="3" t="str">
        <f>INPUT!A1</f>
        <v>QUARTER ENDED SEPTEMBER 30 2024</v>
      </c>
      <c r="C3" s="24" t="s">
        <v>2</v>
      </c>
      <c r="D3" s="24" t="s">
        <v>3</v>
      </c>
      <c r="E3" s="4" t="s">
        <v>4</v>
      </c>
      <c r="F3" s="24" t="s">
        <v>5</v>
      </c>
      <c r="G3" s="4" t="s">
        <v>6</v>
      </c>
    </row>
    <row r="4" spans="1:7" ht="28" customHeight="1" x14ac:dyDescent="0.3">
      <c r="A4" s="49" t="s">
        <v>7</v>
      </c>
      <c r="B4" s="3">
        <f>INPUT!A3</f>
        <v>2024</v>
      </c>
      <c r="C4" s="25">
        <f>VLOOKUP(INPUT!$A$1,INPUT!$A$5:$AO$51,2,FALSE)</f>
        <v>813157</v>
      </c>
      <c r="D4" s="25">
        <f>VLOOKUP(INPUT!$A$1,INPUT!$A$5:$AO$51,3,FALSE)</f>
        <v>307425</v>
      </c>
      <c r="E4" s="19">
        <f>VLOOKUP(INPUT!$A$1,INPUT!$A$5:$AO$51,4,FALSE)</f>
        <v>-21284</v>
      </c>
      <c r="F4" s="25">
        <f>VLOOKUP(INPUT!$A$1,INPUT!$A$5:$AO$51,5,FALSE)</f>
        <v>524041</v>
      </c>
      <c r="G4" s="18">
        <f>VLOOKUP(INPUT!$A$1,INPUT!$A$5:$AO$51,6,FALSE)</f>
        <v>37786</v>
      </c>
    </row>
    <row r="5" spans="1:7" ht="28" customHeight="1" x14ac:dyDescent="0.3">
      <c r="A5" s="50"/>
      <c r="B5" s="3">
        <f>INPUT!A4</f>
        <v>2023</v>
      </c>
      <c r="C5" s="25">
        <f>VLOOKUP(INPUT!$A$2,INPUT!$A$5:$AO$51,2,FALSE)</f>
        <v>876472</v>
      </c>
      <c r="D5" s="25">
        <f>VLOOKUP(INPUT!$A$2,INPUT!$A$5:$AO$51,3,FALSE)</f>
        <v>295163</v>
      </c>
      <c r="E5" s="19">
        <f>VLOOKUP(INPUT!$A$2,INPUT!$A$5:$AO$51,4,FALSE)</f>
        <v>27003</v>
      </c>
      <c r="F5" s="25">
        <f>VLOOKUP(INPUT!$A$2,INPUT!$A$5:$AO$51,5,FALSE)</f>
        <v>538566</v>
      </c>
      <c r="G5" s="18">
        <f>VLOOKUP(INPUT!$A$2,INPUT!$A$5:$AO$51,6,FALSE)</f>
        <v>37974</v>
      </c>
    </row>
    <row r="6" spans="1:7" ht="28" customHeight="1" x14ac:dyDescent="0.3">
      <c r="A6" s="51" t="s">
        <v>17</v>
      </c>
      <c r="B6" s="3">
        <f>$B$4</f>
        <v>2024</v>
      </c>
      <c r="C6" s="29">
        <f>VLOOKUP(INPUT!$A$1,INPUT!$A$5:$AO$51,7,FALSE)</f>
        <v>247486</v>
      </c>
      <c r="D6" s="29">
        <f>VLOOKUP(INPUT!$A$1,INPUT!$A$5:$AO$51,8,FALSE)</f>
        <v>98238</v>
      </c>
      <c r="E6" s="19">
        <f>VLOOKUP(INPUT!$A$1,INPUT!$A$5:$AO$51,9,FALSE)</f>
        <v>-21244</v>
      </c>
      <c r="F6" s="29">
        <f>VLOOKUP(INPUT!$A$1,INPUT!$A$5:$AO$51,10,FALSE)</f>
        <v>244581</v>
      </c>
      <c r="G6" s="29">
        <f>VLOOKUP(INPUT!$A$1,INPUT!$A$5:$AO$51,11,FALSE)</f>
        <v>612</v>
      </c>
    </row>
    <row r="7" spans="1:7" ht="28" customHeight="1" x14ac:dyDescent="0.3">
      <c r="A7" s="53"/>
      <c r="B7" s="3">
        <f>$B$5</f>
        <v>2023</v>
      </c>
      <c r="C7" s="29">
        <f>VLOOKUP(INPUT!$A$2,INPUT!$A$5:$AO$51,7,FALSE)</f>
        <v>316133</v>
      </c>
      <c r="D7" s="25">
        <f>VLOOKUP(INPUT!$A$2,INPUT!$A$5:$AO$51,8,FALSE)</f>
        <v>104818</v>
      </c>
      <c r="E7" s="19">
        <f>VLOOKUP(INPUT!$A$2,INPUT!$A$5:$AO$51,9,FALSE)</f>
        <v>35872</v>
      </c>
      <c r="F7" s="25">
        <f>VLOOKUP(INPUT!$A$2,INPUT!$A$5:$AO$51,10,FALSE)</f>
        <v>265406</v>
      </c>
      <c r="G7" s="18">
        <f>VLOOKUP(INPUT!$A$2,INPUT!$A$5:$AO$51,11,FALSE)</f>
        <v>760</v>
      </c>
    </row>
    <row r="8" spans="1:7" ht="28" customHeight="1" x14ac:dyDescent="0.3">
      <c r="A8" s="49" t="s">
        <v>8</v>
      </c>
      <c r="B8" s="3">
        <f>$B$4</f>
        <v>2024</v>
      </c>
      <c r="C8" s="25">
        <f>VLOOKUP(INPUT!$A$1,INPUT!$A$5:$AO$51,12,FALSE)</f>
        <v>113821</v>
      </c>
      <c r="D8" s="25">
        <f>VLOOKUP(INPUT!$A$1,INPUT!$A$5:$AO$51,13,FALSE)</f>
        <v>42896</v>
      </c>
      <c r="E8" s="19">
        <f>VLOOKUP(INPUT!$A$1,INPUT!$A$5:$AO$51,14,FALSE)</f>
        <v>15828</v>
      </c>
      <c r="F8" s="25">
        <f>VLOOKUP(INPUT!$A$1,INPUT!$A$5:$AO$51,15,FALSE)</f>
        <v>62366</v>
      </c>
      <c r="G8" s="18">
        <f>VLOOKUP(INPUT!$A$1,INPUT!$A$5:$AO$51,16,FALSE)</f>
        <v>4805</v>
      </c>
    </row>
    <row r="9" spans="1:7" ht="28" customHeight="1" x14ac:dyDescent="0.3">
      <c r="A9" s="50"/>
      <c r="B9" s="3">
        <f>$B$5</f>
        <v>2023</v>
      </c>
      <c r="C9" s="25">
        <f>VLOOKUP(INPUT!$A$2,INPUT!$A$5:$AO$51,12,FALSE)</f>
        <v>89548</v>
      </c>
      <c r="D9" s="25">
        <f>VLOOKUP(INPUT!$A$2,INPUT!$A$5:$AO$51,13,FALSE)</f>
        <v>29922</v>
      </c>
      <c r="E9" s="19">
        <f>VLOOKUP(INPUT!$A$2,INPUT!$A$5:$AO$51,14,FALSE)</f>
        <v>-3203</v>
      </c>
      <c r="F9" s="25">
        <f>VLOOKUP(INPUT!$A$2,INPUT!$A$5:$AO$51,15,FALSE)</f>
        <v>68224</v>
      </c>
      <c r="G9" s="18">
        <f>VLOOKUP(INPUT!$A$2,INPUT!$A$5:$AO$51,16,FALSE)</f>
        <v>5267</v>
      </c>
    </row>
    <row r="10" spans="1:7" ht="28" customHeight="1" x14ac:dyDescent="0.3">
      <c r="A10" s="49" t="s">
        <v>9</v>
      </c>
      <c r="B10" s="3">
        <f>$B$4</f>
        <v>2024</v>
      </c>
      <c r="C10" s="25">
        <f>VLOOKUP(INPUT!$A$1,INPUT!$A$5:$AO$51,22,FALSE)</f>
        <v>224522</v>
      </c>
      <c r="D10" s="25">
        <f>VLOOKUP(INPUT!$A$1,INPUT!$A$5:$AO$51,23,FALSE)</f>
        <v>88724</v>
      </c>
      <c r="E10" s="19">
        <f>VLOOKUP(INPUT!$A$1,INPUT!$A$5:$AO$51,24,FALSE)</f>
        <v>-39992</v>
      </c>
      <c r="F10" s="25">
        <f>VLOOKUP(INPUT!$A$1,INPUT!$A$5:$AO$51,25,FALSE)</f>
        <v>237646</v>
      </c>
      <c r="G10" s="18">
        <f>VLOOKUP(INPUT!$A$1,INPUT!$A$5:$AO$51,26,FALSE)</f>
        <v>2821</v>
      </c>
    </row>
    <row r="11" spans="1:7" ht="28" customHeight="1" x14ac:dyDescent="0.3">
      <c r="A11" s="50"/>
      <c r="B11" s="3">
        <f>$B$5</f>
        <v>2023</v>
      </c>
      <c r="C11" s="25">
        <f>VLOOKUP(INPUT!$A$2,INPUT!$A$5:$AO$51,22,FALSE)</f>
        <v>295694</v>
      </c>
      <c r="D11" s="25">
        <f>VLOOKUP(INPUT!$A$2,INPUT!$A$5:$AO$51,23,FALSE)</f>
        <v>98682</v>
      </c>
      <c r="E11" s="19">
        <f>VLOOKUP(INPUT!$A$2,INPUT!$A$5:$AO$51,24,FALSE)</f>
        <v>26746</v>
      </c>
      <c r="F11" s="25">
        <f>VLOOKUP(INPUT!$A$2,INPUT!$A$5:$AO$51,25,FALSE)</f>
        <v>247183</v>
      </c>
      <c r="G11" s="18">
        <f>VLOOKUP(INPUT!$A$2,INPUT!$A$5:$AO$51,26,FALSE)</f>
        <v>2923</v>
      </c>
    </row>
    <row r="12" spans="1:7" ht="28" customHeight="1" x14ac:dyDescent="0.3">
      <c r="A12" s="51" t="s">
        <v>65</v>
      </c>
      <c r="B12" s="3">
        <f>$B$4</f>
        <v>2024</v>
      </c>
      <c r="C12" s="25">
        <f>VLOOKUP(INPUT!$A$1,INPUT!$A$5:$AO$51,32,FALSE)</f>
        <v>79323.345889999997</v>
      </c>
      <c r="D12" s="25">
        <f>VLOOKUP(INPUT!$A$1,INPUT!$A$5:$AO$51,33,FALSE)</f>
        <v>32477.845706100907</v>
      </c>
      <c r="E12" s="19">
        <f>VLOOKUP(INPUT!$A$1,INPUT!$A$5:$AO$51,34,FALSE)</f>
        <v>-7191.1538099999889</v>
      </c>
      <c r="F12" s="25">
        <f>VLOOKUP(INPUT!$A$1,INPUT!$A$5:$AO$51,35,FALSE)</f>
        <v>69279</v>
      </c>
      <c r="G12" s="18">
        <f>VLOOKUP(INPUT!$A$1,INPUT!$A$5:$AO$51,36,FALSE)</f>
        <v>27100.9</v>
      </c>
    </row>
    <row r="13" spans="1:7" ht="28" customHeight="1" x14ac:dyDescent="0.3">
      <c r="A13" s="50"/>
      <c r="B13" s="3">
        <f>$B$5</f>
        <v>2023</v>
      </c>
      <c r="C13" s="25" t="s">
        <v>66</v>
      </c>
      <c r="D13" s="25" t="s">
        <v>66</v>
      </c>
      <c r="E13" s="25" t="s">
        <v>66</v>
      </c>
      <c r="F13" s="25" t="s">
        <v>66</v>
      </c>
      <c r="G13" s="25" t="s">
        <v>66</v>
      </c>
    </row>
    <row r="14" spans="1:7" ht="28" customHeight="1" x14ac:dyDescent="0.3">
      <c r="A14" s="49" t="s">
        <v>10</v>
      </c>
      <c r="B14" s="3">
        <f>$B$4</f>
        <v>2024</v>
      </c>
      <c r="C14" s="25">
        <f>VLOOKUP(INPUT!$A$1,INPUT!$A$5:$AO$51,37,FALSE)</f>
        <v>609935</v>
      </c>
      <c r="D14" s="25">
        <f>VLOOKUP(INPUT!$A$1,INPUT!$A$5:$AO$51,38,FALSE)</f>
        <v>234934</v>
      </c>
      <c r="E14" s="19">
        <f>VLOOKUP(INPUT!$A$1,INPUT!$A$5:$AO$51,39,FALSE)</f>
        <v>-14931</v>
      </c>
      <c r="F14" s="25">
        <f>VLOOKUP(INPUT!$A$1,INPUT!$A$5:$AO$51,40,FALSE)</f>
        <v>634590</v>
      </c>
      <c r="G14" s="25">
        <f>VLOOKUP(INPUT!$A$1,INPUT!$A$5:$AO$51,41,FALSE)</f>
        <v>58483</v>
      </c>
    </row>
    <row r="15" spans="1:7" ht="28" customHeight="1" x14ac:dyDescent="0.3">
      <c r="A15" s="50"/>
      <c r="B15" s="3">
        <f>$B$5</f>
        <v>2023</v>
      </c>
      <c r="C15" s="25">
        <f>VLOOKUP(INPUT!$A$2,INPUT!$A$5:$AO$51,37,FALSE)</f>
        <v>702594</v>
      </c>
      <c r="D15" s="25">
        <f>VLOOKUP(INPUT!$A$2,INPUT!$A$5:$AO$51,38,FALSE)</f>
        <v>225671</v>
      </c>
      <c r="E15" s="19">
        <f>VLOOKUP(INPUT!$A$2,INPUT!$A$5:$AO$51,39,FALSE)</f>
        <v>39384</v>
      </c>
      <c r="F15" s="25">
        <f>VLOOKUP(INPUT!$A$2,INPUT!$A$5:$AO$51,40,FALSE)</f>
        <v>636563</v>
      </c>
      <c r="G15" s="25">
        <f>VLOOKUP(INPUT!$A$2,INPUT!$A$5:$AO$51,41,FALSE)</f>
        <v>57655</v>
      </c>
    </row>
    <row r="16" spans="1:7" x14ac:dyDescent="0.3">
      <c r="C16" s="1"/>
      <c r="D16" s="1"/>
      <c r="F16" s="1"/>
    </row>
    <row r="17" spans="1:6" ht="14.5" x14ac:dyDescent="0.3">
      <c r="A17" s="5"/>
      <c r="C17" s="1"/>
      <c r="D17" s="1"/>
      <c r="F17" s="1"/>
    </row>
    <row r="18" spans="1:6" ht="14.5" x14ac:dyDescent="0.3">
      <c r="A18" s="5"/>
      <c r="C18" s="1"/>
      <c r="D18" s="1"/>
      <c r="F18" s="1"/>
    </row>
    <row r="19" spans="1:6" ht="14.5" x14ac:dyDescent="0.3">
      <c r="A19" s="5"/>
      <c r="B19" s="5"/>
      <c r="C19" s="1"/>
      <c r="D19" s="1"/>
      <c r="F19" s="1"/>
    </row>
    <row r="20" spans="1:6" ht="14.5" x14ac:dyDescent="0.3">
      <c r="A20" s="5" t="s">
        <v>11</v>
      </c>
      <c r="B20" s="5"/>
      <c r="C20" s="1"/>
      <c r="D20" s="1"/>
      <c r="F20" s="1"/>
    </row>
    <row r="21" spans="1:6" x14ac:dyDescent="0.3">
      <c r="C21" s="1"/>
      <c r="D21" s="1"/>
      <c r="F21" s="1"/>
    </row>
    <row r="22" spans="1:6" x14ac:dyDescent="0.3">
      <c r="C22" s="1"/>
      <c r="D22" s="1"/>
      <c r="F22" s="1"/>
    </row>
    <row r="23" spans="1:6" x14ac:dyDescent="0.3">
      <c r="C23" s="1"/>
      <c r="D23" s="1"/>
      <c r="F23" s="1"/>
    </row>
    <row r="24" spans="1:6" x14ac:dyDescent="0.3">
      <c r="C24" s="1"/>
      <c r="D24" s="1"/>
      <c r="F24" s="1"/>
    </row>
    <row r="25" spans="1:6" x14ac:dyDescent="0.3">
      <c r="C25" s="1"/>
      <c r="D25" s="1"/>
      <c r="F25" s="1"/>
    </row>
    <row r="26" spans="1:6" x14ac:dyDescent="0.3">
      <c r="C26" s="1"/>
      <c r="D26" s="1"/>
      <c r="F26" s="1"/>
    </row>
    <row r="27" spans="1:6" x14ac:dyDescent="0.3">
      <c r="C27" s="1"/>
      <c r="D27" s="1"/>
      <c r="F27" s="1"/>
    </row>
    <row r="28" spans="1:6" x14ac:dyDescent="0.3">
      <c r="C28" s="1"/>
      <c r="D28" s="1"/>
      <c r="F28" s="1"/>
    </row>
    <row r="29" spans="1:6" x14ac:dyDescent="0.3">
      <c r="C29" s="1"/>
      <c r="D29" s="1"/>
      <c r="F29" s="1"/>
    </row>
    <row r="30" spans="1:6" x14ac:dyDescent="0.3">
      <c r="C30" s="1"/>
      <c r="D30" s="1"/>
      <c r="F30" s="1"/>
    </row>
    <row r="31" spans="1:6" x14ac:dyDescent="0.3">
      <c r="C31" s="1"/>
      <c r="D31" s="1"/>
      <c r="F31" s="1"/>
    </row>
    <row r="32" spans="1:6"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sheetData>
  <sheetProtection algorithmName="SHA-512" hashValue="2OpbuVOk39z9kU43mpswbe2bnt8r2o/HNZovQ0ZXQwrh9SEEtSrlBhuUnbNMpf29+Ptgciq+af3j2r3upJ8VMA==" saltValue="kigT9mMUGnoizSIlYdFd6A==" spinCount="100000" sheet="1" objects="1" scenarios="1"/>
  <mergeCells count="8">
    <mergeCell ref="A10:A11"/>
    <mergeCell ref="A12:A13"/>
    <mergeCell ref="A14:A15"/>
    <mergeCell ref="A1:G1"/>
    <mergeCell ref="A2:G2"/>
    <mergeCell ref="A4:A5"/>
    <mergeCell ref="A6:A7"/>
    <mergeCell ref="A8:A9"/>
  </mergeCells>
  <pageMargins left="0.7" right="0.7" top="0.75" bottom="0.75" header="0.3" footer="0.3"/>
  <pageSetup scale="46" orientation="landscape" r:id="rId1"/>
  <ignoredErrors>
    <ignoredError sqref="B5 B7:B9 B10:B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2024-11-01T16:18:31Z</dcterms:modified>
</cp:coreProperties>
</file>