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3470"/>
  </bookViews>
  <sheets>
    <sheet name="51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43" i="1" s="1"/>
  <c r="E23" i="1" l="1"/>
  <c r="E20" i="1"/>
  <c r="E27" i="1" l="1"/>
  <c r="E45" i="1" s="1"/>
  <c r="E28" i="1"/>
  <c r="E25" i="1"/>
  <c r="E30" i="1" l="1"/>
  <c r="E47" i="1" s="1"/>
  <c r="E29" i="1"/>
  <c r="E44" i="1"/>
  <c r="E46" i="1" l="1"/>
</calcChain>
</file>

<file path=xl/sharedStrings.xml><?xml version="1.0" encoding="utf-8"?>
<sst xmlns="http://schemas.openxmlformats.org/spreadsheetml/2006/main" count="106" uniqueCount="86">
  <si>
    <t>510.  SEPARATION OF DEBTHOLDINGS BETWEEN ROAD PROPERTY AND EQUIPMENT</t>
  </si>
  <si>
    <t>(Dollars in Thousands)</t>
  </si>
  <si>
    <t>The principal use of this schedule is to determine the average rate of debt capital.</t>
  </si>
  <si>
    <t>I. Debt Outstanding at End of Year</t>
  </si>
  <si>
    <t>Line</t>
  </si>
  <si>
    <t>Account</t>
  </si>
  <si>
    <t>Title</t>
  </si>
  <si>
    <t>Source</t>
  </si>
  <si>
    <t>Balance</t>
  </si>
  <si>
    <t>No.</t>
  </si>
  <si>
    <t>Close of Year</t>
  </si>
  <si>
    <t>(a)</t>
  </si>
  <si>
    <t>(b)</t>
  </si>
  <si>
    <t>(c)</t>
  </si>
  <si>
    <t>(d)</t>
  </si>
  <si>
    <t>Loans and notes payable</t>
  </si>
  <si>
    <t>Sch 200, Line 29</t>
  </si>
  <si>
    <t>Equipment obligations and other long-term debt due within one year</t>
  </si>
  <si>
    <t>Sch 200, Line 38</t>
  </si>
  <si>
    <t>765/767</t>
  </si>
  <si>
    <t>Funded debt unmatured</t>
  </si>
  <si>
    <t>Sch 200, Line 40</t>
  </si>
  <si>
    <t>Equipment obligations</t>
  </si>
  <si>
    <t>Sch 200, Line 41</t>
  </si>
  <si>
    <t>Capitalized lease obligations</t>
  </si>
  <si>
    <t>Sch 200, Line 42</t>
  </si>
  <si>
    <t>Debt in default</t>
  </si>
  <si>
    <t>Sch 200, Line 43</t>
  </si>
  <si>
    <t>Accounts payable - affiliated companies</t>
  </si>
  <si>
    <t>Sch 200, Line 44</t>
  </si>
  <si>
    <t>770.1/770.2</t>
  </si>
  <si>
    <t>Unamortized debt premium</t>
  </si>
  <si>
    <t>Sch 200, Line 45</t>
  </si>
  <si>
    <t>Total debt</t>
  </si>
  <si>
    <t>Sum of Lines 1 through 8</t>
  </si>
  <si>
    <t>Debt directly related to road property</t>
  </si>
  <si>
    <t>Note 1</t>
  </si>
  <si>
    <t>Debt directly related to equipment</t>
  </si>
  <si>
    <t>Total debt related to road and equipment</t>
  </si>
  <si>
    <t>Lines 10 and 11</t>
  </si>
  <si>
    <t>Line 10 /Line 12</t>
  </si>
  <si>
    <t>Percent directly related to road</t>
  </si>
  <si>
    <t>Whole % + 2 decimals</t>
  </si>
  <si>
    <t>Line 11 /Line 12</t>
  </si>
  <si>
    <t>Percent directly related to equipment</t>
  </si>
  <si>
    <t>Debt not directly related to road and equipment</t>
  </si>
  <si>
    <t>Line 9 - Line 12</t>
  </si>
  <si>
    <t>Road property debt (Note 2)</t>
  </si>
  <si>
    <t>(Line 13 x Line 15) + Line 10</t>
  </si>
  <si>
    <t>Equipment debt (Note 2)</t>
  </si>
  <si>
    <t>(Line 14 x Line 15) + Line 11</t>
  </si>
  <si>
    <t>II.  Interest Accrued During the Year</t>
  </si>
  <si>
    <t>546-548</t>
  </si>
  <si>
    <t>Total interest and amortization (fixed charges)</t>
  </si>
  <si>
    <t>Sch. 210, Line 42</t>
  </si>
  <si>
    <t>Contingent interest on funded debt</t>
  </si>
  <si>
    <t>Sch. 210, Line 44</t>
  </si>
  <si>
    <t>Release of premium on funded debt</t>
  </si>
  <si>
    <t>Sch. 210, Line 22</t>
  </si>
  <si>
    <t>Total interest (Note 3)</t>
  </si>
  <si>
    <t>(Line 18 + Line 19) - Line 20</t>
  </si>
  <si>
    <t>Interest directly related to road property debt</t>
  </si>
  <si>
    <t>Note 4</t>
  </si>
  <si>
    <t>Interest directly related to equipment debt</t>
  </si>
  <si>
    <t>Interest not directly related to road or equipment property debt</t>
  </si>
  <si>
    <t>Line 21 - (Lines 22 + 23)</t>
  </si>
  <si>
    <t>Interest on road property debt (Note 5)</t>
  </si>
  <si>
    <t>Line 22 + (Line 24 x Line 13)</t>
  </si>
  <si>
    <t>Interest on equipment debt (Note 5)</t>
  </si>
  <si>
    <t>Line 23 + (Line 24 x Line 14)</t>
  </si>
  <si>
    <t>Embedded rate of debt capital - road property</t>
  </si>
  <si>
    <t>Line 25 / Line 16</t>
  </si>
  <si>
    <t>Embedded rate of debt capital - equipment</t>
  </si>
  <si>
    <t>Line 26 / Line 17</t>
  </si>
  <si>
    <t xml:space="preserve">Note 1:  </t>
  </si>
  <si>
    <t>Directly related means the purpose which the funds were used for when the debt was issued.</t>
  </si>
  <si>
    <t xml:space="preserve">Note 2:  </t>
  </si>
  <si>
    <t>Line 16 plus Line 17 must equal Line 9.</t>
  </si>
  <si>
    <t xml:space="preserve">Note 3:  </t>
  </si>
  <si>
    <t>Line 21 includes interest on debt in Account 769 - Accounts Payable; Affiliated Companies.</t>
  </si>
  <si>
    <t xml:space="preserve">Note 4:  </t>
  </si>
  <si>
    <t>This interest relates to debt reported on Lines 10 and 11, respectively.</t>
  </si>
  <si>
    <t xml:space="preserve">Note 5:  </t>
  </si>
  <si>
    <t>Line 25 plus Line 26 must equal  Line 21.</t>
  </si>
  <si>
    <t>Railroad Annual Report R-1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</si>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</sst>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77">
    <xf numFmtId="0" fontId="0" fillId="0" borderId="0" xfId="0"/>
    <xf numFmtId="0" fontId="1" fillId="0" borderId="1" xfId="0" applyFont="1" applyBorder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left" indent="12"/>
    </xf>
    <xf numFmtId="0" fontId="1" fillId="0" borderId="1" xfId="0" applyFont="1" applyFill="1" applyBorder="1" applyProtection="1"/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0" xfId="0" applyFont="1" applyFill="1" applyBorder="1" applyAlignment="1" applyProtection="1">
      <alignment horizontal="centerContinuous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left"/>
    </xf>
    <xf numFmtId="0" fontId="2" fillId="0" borderId="0" xfId="0" applyFont="1" applyBorder="1" applyProtection="1"/>
    <xf numFmtId="0" fontId="2" fillId="0" borderId="0" xfId="0" applyFont="1" applyFill="1" applyBorder="1" applyProtection="1"/>
    <xf numFmtId="0" fontId="2" fillId="0" borderId="4" xfId="0" applyFont="1" applyBorder="1" applyAlignment="1" applyProtection="1">
      <alignment horizontal="left"/>
    </xf>
    <xf numFmtId="0" fontId="2" fillId="0" borderId="5" xfId="0" applyFont="1" applyBorder="1" applyProtection="1"/>
    <xf numFmtId="0" fontId="2" fillId="0" borderId="5" xfId="0" applyFont="1" applyFill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3" xfId="0" applyFont="1" applyBorder="1" applyProtection="1"/>
    <xf numFmtId="0" fontId="2" fillId="0" borderId="14" xfId="0" applyFont="1" applyBorder="1" applyProtection="1"/>
    <xf numFmtId="42" fontId="2" fillId="0" borderId="15" xfId="0" applyNumberFormat="1" applyFont="1" applyFill="1" applyBorder="1" applyProtection="1"/>
    <xf numFmtId="0" fontId="2" fillId="0" borderId="16" xfId="0" applyFont="1" applyBorder="1" applyAlignment="1" applyProtection="1">
      <alignment horizontal="center"/>
    </xf>
    <xf numFmtId="41" fontId="2" fillId="0" borderId="17" xfId="0" applyNumberFormat="1" applyFont="1" applyFill="1" applyBorder="1" applyProtection="1"/>
    <xf numFmtId="0" fontId="2" fillId="0" borderId="18" xfId="0" applyFont="1" applyBorder="1" applyAlignment="1" applyProtection="1">
      <alignment horizontal="center"/>
    </xf>
    <xf numFmtId="42" fontId="2" fillId="0" borderId="17" xfId="0" applyNumberFormat="1" applyFont="1" applyFill="1" applyBorder="1" applyProtection="1"/>
    <xf numFmtId="42" fontId="2" fillId="2" borderId="17" xfId="0" applyNumberFormat="1" applyFont="1" applyFill="1" applyBorder="1" applyProtection="1"/>
    <xf numFmtId="41" fontId="2" fillId="2" borderId="17" xfId="0" applyNumberFormat="1" applyFont="1" applyFill="1" applyBorder="1" applyProtection="1"/>
    <xf numFmtId="0" fontId="2" fillId="0" borderId="7" xfId="0" applyFont="1" applyBorder="1" applyProtection="1"/>
    <xf numFmtId="0" fontId="2" fillId="0" borderId="19" xfId="0" applyFont="1" applyBorder="1" applyProtection="1"/>
    <xf numFmtId="3" fontId="2" fillId="2" borderId="20" xfId="0" applyNumberFormat="1" applyFont="1" applyFill="1" applyBorder="1" applyProtection="1"/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Protection="1"/>
    <xf numFmtId="0" fontId="2" fillId="0" borderId="23" xfId="0" applyFont="1" applyBorder="1" applyProtection="1"/>
    <xf numFmtId="10" fontId="2" fillId="2" borderId="24" xfId="2" applyNumberFormat="1" applyFont="1" applyFill="1" applyBorder="1" applyProtection="1"/>
    <xf numFmtId="41" fontId="2" fillId="0" borderId="0" xfId="0" applyNumberFormat="1" applyFont="1" applyFill="1"/>
    <xf numFmtId="3" fontId="2" fillId="0" borderId="0" xfId="0" applyNumberFormat="1" applyFont="1"/>
    <xf numFmtId="43" fontId="2" fillId="0" borderId="0" xfId="0" applyNumberFormat="1" applyFont="1"/>
    <xf numFmtId="0" fontId="2" fillId="0" borderId="13" xfId="0" applyFont="1" applyFill="1" applyBorder="1" applyProtection="1"/>
    <xf numFmtId="0" fontId="2" fillId="0" borderId="14" xfId="0" applyFont="1" applyFill="1" applyBorder="1" applyProtection="1"/>
    <xf numFmtId="164" fontId="2" fillId="0" borderId="17" xfId="1" applyNumberFormat="1" applyFont="1" applyFill="1" applyBorder="1" applyProtection="1"/>
    <xf numFmtId="165" fontId="2" fillId="0" borderId="0" xfId="0" applyNumberFormat="1" applyFont="1"/>
    <xf numFmtId="164" fontId="2" fillId="0" borderId="25" xfId="0" applyNumberFormat="1" applyFont="1" applyFill="1" applyBorder="1" applyProtection="1"/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Protection="1"/>
    <xf numFmtId="0" fontId="2" fillId="0" borderId="28" xfId="0" applyFont="1" applyFill="1" applyBorder="1" applyProtection="1"/>
    <xf numFmtId="0" fontId="2" fillId="0" borderId="29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42" fontId="2" fillId="0" borderId="31" xfId="0" applyNumberFormat="1" applyFont="1" applyFill="1" applyBorder="1" applyProtection="1"/>
    <xf numFmtId="0" fontId="2" fillId="0" borderId="32" xfId="0" applyFont="1" applyBorder="1" applyAlignment="1" applyProtection="1">
      <alignment horizontal="center"/>
    </xf>
    <xf numFmtId="41" fontId="2" fillId="0" borderId="33" xfId="0" applyNumberFormat="1" applyFont="1" applyFill="1" applyBorder="1" applyProtection="1"/>
    <xf numFmtId="0" fontId="2" fillId="0" borderId="14" xfId="0" applyFont="1" applyFill="1" applyBorder="1" applyAlignment="1" applyProtection="1">
      <alignment horizontal="left"/>
    </xf>
    <xf numFmtId="42" fontId="2" fillId="0" borderId="33" xfId="0" applyNumberFormat="1" applyFont="1" applyFill="1" applyBorder="1" applyProtection="1"/>
    <xf numFmtId="10" fontId="2" fillId="0" borderId="33" xfId="0" applyNumberFormat="1" applyFont="1" applyFill="1" applyBorder="1" applyProtection="1"/>
    <xf numFmtId="10" fontId="2" fillId="0" borderId="34" xfId="0" applyNumberFormat="1" applyFont="1" applyFill="1" applyBorder="1" applyProtection="1"/>
    <xf numFmtId="0" fontId="2" fillId="0" borderId="26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right"/>
    </xf>
    <xf numFmtId="0" fontId="2" fillId="0" borderId="2" xfId="0" applyFont="1" applyBorder="1"/>
    <xf numFmtId="0" fontId="2" fillId="0" borderId="0" xfId="0" applyFont="1" applyFill="1" applyBorder="1"/>
    <xf numFmtId="0" fontId="1" fillId="0" borderId="35" xfId="0" applyFont="1" applyBorder="1" applyAlignment="1" applyProtection="1">
      <alignment horizontal="left"/>
    </xf>
    <xf numFmtId="0" fontId="2" fillId="0" borderId="35" xfId="0" applyFont="1" applyBorder="1"/>
    <xf numFmtId="0" fontId="2" fillId="0" borderId="35" xfId="0" applyFont="1" applyFill="1" applyBorder="1"/>
    <xf numFmtId="0" fontId="2" fillId="0" borderId="0" xfId="0" applyFont="1" applyFill="1"/>
    <xf numFmtId="0" fontId="4" fillId="0" borderId="0" xfId="4"/>
    <xf numFmtId="0" fontId="1" fillId="0" borderId="35" xfId="0" applyFont="1" applyBorder="1" applyAlignment="1" applyProtection="1">
      <alignment horizontal="right"/>
    </xf>
    <xf numFmtId="0" fontId="4" fillId="0" borderId="0" xfId="4" applyFill="1" applyBorder="1" applyAlignment="1" applyProtection="1">
      <alignment horizontal="left"/>
    </xf>
    <xf numFmtId="42" fontId="2" fillId="0" borderId="0" xfId="0" applyNumberFormat="1" applyFont="1"/>
  </cellXfs>
  <cellStyles count="5">
    <cellStyle name="Comma" xfId="1" builtinId="3"/>
    <cellStyle name="Hyperlink" xfId="4" builtinId="8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I70"/>
  <sheetViews>
    <sheetView showGridLines="0" tabSelected="1" zoomScaleNormal="100" workbookViewId="0"/>
  </sheetViews>
  <sheetFormatPr defaultColWidth="9.33203125" defaultRowHeight="11.25" x14ac:dyDescent="0.2"/>
  <cols>
    <col min="1" max="1" width="5.6640625" style="10" customWidth="1"/>
    <col min="2" max="2" width="11.5" style="10" customWidth="1"/>
    <col min="3" max="3" width="54.83203125" style="10" customWidth="1"/>
    <col min="4" max="4" width="24.5" style="10" bestFit="1" customWidth="1"/>
    <col min="5" max="5" width="13.1640625" style="72" customWidth="1"/>
    <col min="6" max="6" width="7.5" style="10" customWidth="1"/>
    <col min="7" max="7" width="9.33203125" style="10"/>
    <col min="8" max="8" width="13.6640625" style="10" bestFit="1" customWidth="1"/>
    <col min="9" max="16384" width="9.33203125" style="10"/>
  </cols>
  <sheetData>
    <row r="1" spans="1:7" s="5" customFormat="1" x14ac:dyDescent="0.2">
      <c r="A1" s="1" t="s">
        <v>85</v>
      </c>
      <c r="B1" s="2"/>
      <c r="C1" s="3"/>
      <c r="D1" s="2"/>
      <c r="E1" s="4"/>
      <c r="F1" s="1">
        <v>69</v>
      </c>
    </row>
    <row r="2" spans="1:7" x14ac:dyDescent="0.2">
      <c r="A2" s="6" t="s">
        <v>0</v>
      </c>
      <c r="B2" s="7"/>
      <c r="C2" s="7"/>
      <c r="D2" s="7"/>
      <c r="E2" s="8"/>
      <c r="F2" s="9"/>
    </row>
    <row r="3" spans="1:7" x14ac:dyDescent="0.2">
      <c r="A3" s="11" t="s">
        <v>1</v>
      </c>
      <c r="B3" s="7"/>
      <c r="C3" s="7"/>
      <c r="D3" s="7"/>
      <c r="E3" s="8"/>
      <c r="F3" s="9"/>
    </row>
    <row r="4" spans="1:7" x14ac:dyDescent="0.2">
      <c r="A4" s="12"/>
      <c r="B4" s="13"/>
      <c r="C4" s="13"/>
      <c r="D4" s="13"/>
      <c r="E4" s="14"/>
      <c r="F4" s="9"/>
    </row>
    <row r="5" spans="1:7" x14ac:dyDescent="0.2">
      <c r="A5" s="12"/>
      <c r="B5" s="13" t="s">
        <v>2</v>
      </c>
      <c r="C5" s="13"/>
      <c r="D5" s="13"/>
      <c r="E5" s="14"/>
      <c r="F5" s="9"/>
    </row>
    <row r="6" spans="1:7" x14ac:dyDescent="0.2">
      <c r="A6" s="12"/>
      <c r="B6" s="13"/>
      <c r="C6" s="13"/>
      <c r="D6" s="13"/>
      <c r="E6" s="14"/>
      <c r="F6" s="9"/>
    </row>
    <row r="7" spans="1:7" x14ac:dyDescent="0.2">
      <c r="A7" s="6" t="s">
        <v>3</v>
      </c>
      <c r="B7" s="7"/>
      <c r="C7" s="7"/>
      <c r="D7" s="7"/>
      <c r="E7" s="8"/>
      <c r="F7" s="9"/>
    </row>
    <row r="8" spans="1:7" x14ac:dyDescent="0.2">
      <c r="A8" s="15"/>
      <c r="B8" s="16"/>
      <c r="C8" s="16"/>
      <c r="D8" s="16"/>
      <c r="E8" s="17"/>
      <c r="F8" s="9"/>
    </row>
    <row r="9" spans="1:7" x14ac:dyDescent="0.2">
      <c r="A9" s="18" t="s">
        <v>4</v>
      </c>
      <c r="B9" s="19" t="s">
        <v>5</v>
      </c>
      <c r="C9" s="19" t="s">
        <v>6</v>
      </c>
      <c r="D9" s="19" t="s">
        <v>7</v>
      </c>
      <c r="E9" s="20" t="s">
        <v>8</v>
      </c>
      <c r="F9" s="21" t="s">
        <v>4</v>
      </c>
    </row>
    <row r="10" spans="1:7" x14ac:dyDescent="0.2">
      <c r="A10" s="18" t="s">
        <v>9</v>
      </c>
      <c r="B10" s="19" t="s">
        <v>9</v>
      </c>
      <c r="C10" s="19"/>
      <c r="D10" s="19"/>
      <c r="E10" s="20" t="s">
        <v>10</v>
      </c>
      <c r="F10" s="22" t="s">
        <v>9</v>
      </c>
    </row>
    <row r="11" spans="1:7" ht="12" thickBot="1" x14ac:dyDescent="0.25">
      <c r="A11" s="18"/>
      <c r="B11" s="19" t="s">
        <v>11</v>
      </c>
      <c r="C11" s="19" t="s">
        <v>12</v>
      </c>
      <c r="D11" s="19" t="s">
        <v>13</v>
      </c>
      <c r="E11" s="20" t="s">
        <v>14</v>
      </c>
      <c r="F11" s="23"/>
      <c r="G11" s="75"/>
    </row>
    <row r="12" spans="1:7" x14ac:dyDescent="0.2">
      <c r="A12" s="24">
        <v>1</v>
      </c>
      <c r="B12" s="25">
        <v>751</v>
      </c>
      <c r="C12" s="26" t="s">
        <v>15</v>
      </c>
      <c r="D12" s="27" t="s">
        <v>16</v>
      </c>
      <c r="E12" s="28">
        <v>0</v>
      </c>
      <c r="F12" s="29">
        <v>1</v>
      </c>
      <c r="G12" s="73"/>
    </row>
    <row r="13" spans="1:7" x14ac:dyDescent="0.2">
      <c r="A13" s="24">
        <v>2</v>
      </c>
      <c r="B13" s="25">
        <v>764</v>
      </c>
      <c r="C13" s="26" t="s">
        <v>17</v>
      </c>
      <c r="D13" s="27" t="s">
        <v>18</v>
      </c>
      <c r="E13" s="30">
        <v>11363</v>
      </c>
      <c r="F13" s="31">
        <v>2</v>
      </c>
      <c r="G13" s="73"/>
    </row>
    <row r="14" spans="1:7" x14ac:dyDescent="0.2">
      <c r="A14" s="24">
        <v>3</v>
      </c>
      <c r="B14" s="25" t="s">
        <v>19</v>
      </c>
      <c r="C14" s="26" t="s">
        <v>20</v>
      </c>
      <c r="D14" s="27" t="s">
        <v>21</v>
      </c>
      <c r="E14" s="30">
        <v>99984</v>
      </c>
      <c r="F14" s="31">
        <v>3</v>
      </c>
      <c r="G14" s="73"/>
    </row>
    <row r="15" spans="1:7" x14ac:dyDescent="0.2">
      <c r="A15" s="24">
        <v>4</v>
      </c>
      <c r="B15" s="25">
        <v>766</v>
      </c>
      <c r="C15" s="26" t="s">
        <v>22</v>
      </c>
      <c r="D15" s="27" t="s">
        <v>23</v>
      </c>
      <c r="E15" s="30">
        <v>138567</v>
      </c>
      <c r="F15" s="31">
        <v>4</v>
      </c>
      <c r="G15" s="73"/>
    </row>
    <row r="16" spans="1:7" x14ac:dyDescent="0.2">
      <c r="A16" s="24">
        <v>5</v>
      </c>
      <c r="B16" s="25">
        <v>766.5</v>
      </c>
      <c r="C16" s="26" t="s">
        <v>24</v>
      </c>
      <c r="D16" s="27" t="s">
        <v>25</v>
      </c>
      <c r="E16" s="30">
        <v>4136</v>
      </c>
      <c r="F16" s="31">
        <v>5</v>
      </c>
      <c r="G16" s="73"/>
    </row>
    <row r="17" spans="1:9" x14ac:dyDescent="0.2">
      <c r="A17" s="24">
        <v>6</v>
      </c>
      <c r="B17" s="25">
        <v>768</v>
      </c>
      <c r="C17" s="26" t="s">
        <v>26</v>
      </c>
      <c r="D17" s="27" t="s">
        <v>27</v>
      </c>
      <c r="E17" s="30">
        <v>0</v>
      </c>
      <c r="F17" s="31">
        <v>6</v>
      </c>
      <c r="G17" s="73"/>
    </row>
    <row r="18" spans="1:9" x14ac:dyDescent="0.2">
      <c r="A18" s="24">
        <v>7</v>
      </c>
      <c r="B18" s="25">
        <v>769</v>
      </c>
      <c r="C18" s="26" t="s">
        <v>28</v>
      </c>
      <c r="D18" s="27" t="s">
        <v>29</v>
      </c>
      <c r="E18" s="30">
        <v>913375</v>
      </c>
      <c r="F18" s="31">
        <v>7</v>
      </c>
      <c r="G18" s="73"/>
      <c r="I18" s="73"/>
    </row>
    <row r="19" spans="1:9" x14ac:dyDescent="0.2">
      <c r="A19" s="24">
        <v>8</v>
      </c>
      <c r="B19" s="25" t="s">
        <v>30</v>
      </c>
      <c r="C19" s="26" t="s">
        <v>31</v>
      </c>
      <c r="D19" s="27" t="s">
        <v>32</v>
      </c>
      <c r="E19" s="30">
        <v>10323</v>
      </c>
      <c r="F19" s="31">
        <v>8</v>
      </c>
      <c r="G19" s="73"/>
    </row>
    <row r="20" spans="1:9" x14ac:dyDescent="0.2">
      <c r="A20" s="24">
        <v>9</v>
      </c>
      <c r="B20" s="25"/>
      <c r="C20" s="26" t="s">
        <v>33</v>
      </c>
      <c r="D20" s="27" t="s">
        <v>34</v>
      </c>
      <c r="E20" s="32">
        <f>SUM(E12:E19)</f>
        <v>1177748</v>
      </c>
      <c r="F20" s="31">
        <v>9</v>
      </c>
    </row>
    <row r="21" spans="1:9" x14ac:dyDescent="0.2">
      <c r="A21" s="24">
        <v>10</v>
      </c>
      <c r="B21" s="25"/>
      <c r="C21" s="26" t="s">
        <v>35</v>
      </c>
      <c r="D21" s="27" t="s">
        <v>36</v>
      </c>
      <c r="E21" s="33">
        <v>368375</v>
      </c>
      <c r="F21" s="31">
        <v>10</v>
      </c>
      <c r="G21" s="73"/>
    </row>
    <row r="22" spans="1:9" x14ac:dyDescent="0.2">
      <c r="A22" s="24">
        <v>11</v>
      </c>
      <c r="B22" s="25"/>
      <c r="C22" s="26" t="s">
        <v>37</v>
      </c>
      <c r="D22" s="27" t="s">
        <v>36</v>
      </c>
      <c r="E22" s="34">
        <v>153478</v>
      </c>
      <c r="F22" s="31">
        <v>11</v>
      </c>
      <c r="G22" s="73"/>
    </row>
    <row r="23" spans="1:9" x14ac:dyDescent="0.2">
      <c r="A23" s="24">
        <v>12</v>
      </c>
      <c r="B23" s="25"/>
      <c r="C23" s="26" t="s">
        <v>38</v>
      </c>
      <c r="D23" s="27" t="s">
        <v>39</v>
      </c>
      <c r="E23" s="33">
        <f>E21+E22</f>
        <v>521853</v>
      </c>
      <c r="F23" s="31">
        <v>12</v>
      </c>
      <c r="H23" s="76"/>
    </row>
    <row r="24" spans="1:9" x14ac:dyDescent="0.2">
      <c r="A24" s="18"/>
      <c r="B24" s="35"/>
      <c r="C24" s="35"/>
      <c r="D24" s="36" t="s">
        <v>40</v>
      </c>
      <c r="E24" s="37"/>
      <c r="F24" s="22"/>
    </row>
    <row r="25" spans="1:9" x14ac:dyDescent="0.2">
      <c r="A25" s="38">
        <v>13</v>
      </c>
      <c r="B25" s="39"/>
      <c r="C25" s="39" t="s">
        <v>41</v>
      </c>
      <c r="D25" s="40" t="s">
        <v>42</v>
      </c>
      <c r="E25" s="41">
        <f>ROUND(E21/E23,4)</f>
        <v>0.70589999999999997</v>
      </c>
      <c r="F25" s="29">
        <v>13</v>
      </c>
    </row>
    <row r="26" spans="1:9" x14ac:dyDescent="0.2">
      <c r="A26" s="18"/>
      <c r="B26" s="35"/>
      <c r="C26" s="35"/>
      <c r="D26" s="36" t="s">
        <v>43</v>
      </c>
      <c r="E26" s="37"/>
      <c r="F26" s="22"/>
    </row>
    <row r="27" spans="1:9" x14ac:dyDescent="0.2">
      <c r="A27" s="18">
        <v>14</v>
      </c>
      <c r="B27" s="35"/>
      <c r="C27" s="35" t="s">
        <v>44</v>
      </c>
      <c r="D27" s="36" t="s">
        <v>42</v>
      </c>
      <c r="E27" s="41">
        <f>ROUND(E22/E23,4)</f>
        <v>0.29409999999999997</v>
      </c>
      <c r="F27" s="22">
        <v>14</v>
      </c>
      <c r="H27" s="42"/>
    </row>
    <row r="28" spans="1:9" x14ac:dyDescent="0.2">
      <c r="A28" s="24">
        <v>15</v>
      </c>
      <c r="B28" s="25"/>
      <c r="C28" s="26" t="s">
        <v>45</v>
      </c>
      <c r="D28" s="27" t="s">
        <v>46</v>
      </c>
      <c r="E28" s="32">
        <f>E20-E23</f>
        <v>655895</v>
      </c>
      <c r="F28" s="31">
        <v>15</v>
      </c>
      <c r="G28" s="43"/>
      <c r="H28" s="44"/>
    </row>
    <row r="29" spans="1:9" x14ac:dyDescent="0.2">
      <c r="A29" s="24">
        <v>16</v>
      </c>
      <c r="B29" s="25"/>
      <c r="C29" s="45" t="s">
        <v>47</v>
      </c>
      <c r="D29" s="46" t="s">
        <v>48</v>
      </c>
      <c r="E29" s="47">
        <f>ROUND((E25*E28)+E21,0)</f>
        <v>831371</v>
      </c>
      <c r="F29" s="31">
        <v>16</v>
      </c>
      <c r="H29" s="48"/>
    </row>
    <row r="30" spans="1:9" ht="12" thickBot="1" x14ac:dyDescent="0.25">
      <c r="A30" s="24">
        <v>17</v>
      </c>
      <c r="B30" s="25"/>
      <c r="C30" s="45" t="s">
        <v>49</v>
      </c>
      <c r="D30" s="46" t="s">
        <v>50</v>
      </c>
      <c r="E30" s="49">
        <f>ROUND((E27*E28)+E22,0)</f>
        <v>346377</v>
      </c>
      <c r="F30" s="31">
        <v>17</v>
      </c>
    </row>
    <row r="31" spans="1:9" x14ac:dyDescent="0.2">
      <c r="A31" s="50"/>
      <c r="B31" s="51"/>
      <c r="C31" s="51"/>
      <c r="D31" s="51"/>
      <c r="E31" s="52"/>
      <c r="F31" s="53"/>
    </row>
    <row r="32" spans="1:9" x14ac:dyDescent="0.2">
      <c r="A32" s="6" t="s">
        <v>51</v>
      </c>
      <c r="B32" s="7"/>
      <c r="C32" s="7"/>
      <c r="D32" s="7"/>
      <c r="E32" s="8"/>
      <c r="F32" s="54"/>
    </row>
    <row r="33" spans="1:7" x14ac:dyDescent="0.2">
      <c r="A33" s="55"/>
      <c r="B33" s="16"/>
      <c r="C33" s="16"/>
      <c r="D33" s="16"/>
      <c r="E33" s="17"/>
      <c r="F33" s="56"/>
    </row>
    <row r="34" spans="1:7" x14ac:dyDescent="0.2">
      <c r="A34" s="18" t="s">
        <v>4</v>
      </c>
      <c r="B34" s="19" t="s">
        <v>5</v>
      </c>
      <c r="C34" s="19" t="s">
        <v>6</v>
      </c>
      <c r="D34" s="19" t="s">
        <v>7</v>
      </c>
      <c r="E34" s="20" t="s">
        <v>8</v>
      </c>
      <c r="F34" s="22" t="s">
        <v>4</v>
      </c>
    </row>
    <row r="35" spans="1:7" x14ac:dyDescent="0.2">
      <c r="A35" s="18" t="s">
        <v>9</v>
      </c>
      <c r="B35" s="19" t="s">
        <v>9</v>
      </c>
      <c r="C35" s="19"/>
      <c r="D35" s="19"/>
      <c r="E35" s="20" t="s">
        <v>10</v>
      </c>
      <c r="F35" s="22" t="s">
        <v>9</v>
      </c>
    </row>
    <row r="36" spans="1:7" ht="12" thickBot="1" x14ac:dyDescent="0.25">
      <c r="A36" s="38"/>
      <c r="B36" s="57" t="s">
        <v>11</v>
      </c>
      <c r="C36" s="57" t="s">
        <v>12</v>
      </c>
      <c r="D36" s="57" t="s">
        <v>13</v>
      </c>
      <c r="E36" s="20" t="s">
        <v>14</v>
      </c>
      <c r="F36" s="29"/>
    </row>
    <row r="37" spans="1:7" x14ac:dyDescent="0.2">
      <c r="A37" s="24">
        <v>18</v>
      </c>
      <c r="B37" s="25" t="s">
        <v>52</v>
      </c>
      <c r="C37" s="26" t="s">
        <v>53</v>
      </c>
      <c r="D37" s="27" t="s">
        <v>54</v>
      </c>
      <c r="E37" s="58">
        <v>23169</v>
      </c>
      <c r="F37" s="59">
        <v>18</v>
      </c>
      <c r="G37" s="73"/>
    </row>
    <row r="38" spans="1:7" x14ac:dyDescent="0.2">
      <c r="A38" s="24">
        <v>19</v>
      </c>
      <c r="B38" s="25">
        <v>546</v>
      </c>
      <c r="C38" s="26" t="s">
        <v>55</v>
      </c>
      <c r="D38" s="27" t="s">
        <v>56</v>
      </c>
      <c r="E38" s="60">
        <v>0</v>
      </c>
      <c r="F38" s="59">
        <v>19</v>
      </c>
      <c r="G38" s="73"/>
    </row>
    <row r="39" spans="1:7" x14ac:dyDescent="0.2">
      <c r="A39" s="24">
        <v>20</v>
      </c>
      <c r="B39" s="25">
        <v>517</v>
      </c>
      <c r="C39" s="26" t="s">
        <v>57</v>
      </c>
      <c r="D39" s="27" t="s">
        <v>58</v>
      </c>
      <c r="E39" s="60">
        <v>410</v>
      </c>
      <c r="F39" s="59">
        <v>20</v>
      </c>
      <c r="G39" s="73"/>
    </row>
    <row r="40" spans="1:7" x14ac:dyDescent="0.2">
      <c r="A40" s="24">
        <v>21</v>
      </c>
      <c r="B40" s="25"/>
      <c r="C40" s="45" t="s">
        <v>59</v>
      </c>
      <c r="D40" s="61" t="s">
        <v>60</v>
      </c>
      <c r="E40" s="60">
        <f>(E37+E38)-E39</f>
        <v>22759</v>
      </c>
      <c r="F40" s="59">
        <v>21</v>
      </c>
    </row>
    <row r="41" spans="1:7" x14ac:dyDescent="0.2">
      <c r="A41" s="24">
        <v>22</v>
      </c>
      <c r="B41" s="26"/>
      <c r="C41" s="26" t="s">
        <v>61</v>
      </c>
      <c r="D41" s="27" t="s">
        <v>62</v>
      </c>
      <c r="E41" s="32">
        <v>6656</v>
      </c>
      <c r="F41" s="59">
        <v>22</v>
      </c>
      <c r="G41" s="73"/>
    </row>
    <row r="42" spans="1:7" x14ac:dyDescent="0.2">
      <c r="A42" s="24">
        <v>23</v>
      </c>
      <c r="B42" s="26"/>
      <c r="C42" s="26" t="s">
        <v>63</v>
      </c>
      <c r="D42" s="27" t="s">
        <v>62</v>
      </c>
      <c r="E42" s="30">
        <v>10271</v>
      </c>
      <c r="F42" s="59">
        <v>23</v>
      </c>
      <c r="G42" s="73"/>
    </row>
    <row r="43" spans="1:7" x14ac:dyDescent="0.2">
      <c r="A43" s="24">
        <v>24</v>
      </c>
      <c r="B43" s="26"/>
      <c r="C43" s="26" t="s">
        <v>64</v>
      </c>
      <c r="D43" s="27" t="s">
        <v>65</v>
      </c>
      <c r="E43" s="32">
        <f>E40-(E41+E42)</f>
        <v>5832</v>
      </c>
      <c r="F43" s="59">
        <v>24</v>
      </c>
      <c r="G43" s="73"/>
    </row>
    <row r="44" spans="1:7" x14ac:dyDescent="0.2">
      <c r="A44" s="24">
        <v>25</v>
      </c>
      <c r="B44" s="26"/>
      <c r="C44" s="26" t="s">
        <v>66</v>
      </c>
      <c r="D44" s="27" t="s">
        <v>67</v>
      </c>
      <c r="E44" s="62">
        <f>E41+(E43*E25)</f>
        <v>10772.808799999999</v>
      </c>
      <c r="F44" s="59">
        <v>25</v>
      </c>
    </row>
    <row r="45" spans="1:7" x14ac:dyDescent="0.2">
      <c r="A45" s="24">
        <v>26</v>
      </c>
      <c r="B45" s="26"/>
      <c r="C45" s="26" t="s">
        <v>68</v>
      </c>
      <c r="D45" s="27" t="s">
        <v>69</v>
      </c>
      <c r="E45" s="62">
        <f>E42+(E43*E27)</f>
        <v>11986.191199999999</v>
      </c>
      <c r="F45" s="59">
        <v>26</v>
      </c>
    </row>
    <row r="46" spans="1:7" x14ac:dyDescent="0.2">
      <c r="A46" s="24">
        <v>27</v>
      </c>
      <c r="B46" s="26"/>
      <c r="C46" s="26" t="s">
        <v>70</v>
      </c>
      <c r="D46" s="27" t="s">
        <v>71</v>
      </c>
      <c r="E46" s="63">
        <f>E44/E29</f>
        <v>1.2957883784736295E-2</v>
      </c>
      <c r="F46" s="59">
        <v>27</v>
      </c>
    </row>
    <row r="47" spans="1:7" ht="12" thickBot="1" x14ac:dyDescent="0.25">
      <c r="A47" s="24">
        <v>28</v>
      </c>
      <c r="B47" s="26"/>
      <c r="C47" s="26" t="s">
        <v>72</v>
      </c>
      <c r="D47" s="27" t="s">
        <v>73</v>
      </c>
      <c r="E47" s="64">
        <f>E45/E30</f>
        <v>3.4604466231880293E-2</v>
      </c>
      <c r="F47" s="59">
        <v>28</v>
      </c>
    </row>
    <row r="48" spans="1:7" x14ac:dyDescent="0.2">
      <c r="A48" s="65"/>
      <c r="B48" s="51"/>
      <c r="C48" s="51"/>
      <c r="D48" s="51"/>
      <c r="E48" s="52"/>
      <c r="F48" s="9"/>
    </row>
    <row r="49" spans="1:6" x14ac:dyDescent="0.2">
      <c r="A49" s="12"/>
      <c r="B49" s="66" t="s">
        <v>74</v>
      </c>
      <c r="C49" s="13" t="s">
        <v>75</v>
      </c>
      <c r="D49" s="13"/>
      <c r="E49" s="14"/>
      <c r="F49" s="9"/>
    </row>
    <row r="50" spans="1:6" x14ac:dyDescent="0.2">
      <c r="A50" s="12"/>
      <c r="D50" s="13"/>
      <c r="E50" s="14"/>
      <c r="F50" s="9"/>
    </row>
    <row r="51" spans="1:6" x14ac:dyDescent="0.2">
      <c r="A51" s="12"/>
      <c r="B51" s="66" t="s">
        <v>76</v>
      </c>
      <c r="C51" s="13" t="s">
        <v>77</v>
      </c>
      <c r="D51" s="13"/>
      <c r="E51" s="14"/>
      <c r="F51" s="9"/>
    </row>
    <row r="52" spans="1:6" x14ac:dyDescent="0.2">
      <c r="A52" s="12"/>
      <c r="D52" s="13"/>
      <c r="E52" s="14"/>
      <c r="F52" s="9"/>
    </row>
    <row r="53" spans="1:6" x14ac:dyDescent="0.2">
      <c r="A53" s="12"/>
      <c r="B53" s="66" t="s">
        <v>78</v>
      </c>
      <c r="C53" s="13" t="s">
        <v>79</v>
      </c>
      <c r="D53" s="13"/>
      <c r="E53" s="14"/>
      <c r="F53" s="9"/>
    </row>
    <row r="54" spans="1:6" x14ac:dyDescent="0.2">
      <c r="A54" s="12"/>
      <c r="D54" s="13"/>
      <c r="E54" s="14"/>
      <c r="F54" s="9"/>
    </row>
    <row r="55" spans="1:6" x14ac:dyDescent="0.2">
      <c r="A55" s="67"/>
      <c r="B55" s="66" t="s">
        <v>80</v>
      </c>
      <c r="C55" s="13" t="s">
        <v>81</v>
      </c>
      <c r="D55" s="5"/>
      <c r="E55" s="68"/>
      <c r="F55" s="9"/>
    </row>
    <row r="56" spans="1:6" x14ac:dyDescent="0.2">
      <c r="A56" s="67"/>
      <c r="D56" s="5"/>
      <c r="E56" s="68"/>
      <c r="F56" s="9"/>
    </row>
    <row r="57" spans="1:6" x14ac:dyDescent="0.2">
      <c r="A57" s="67"/>
      <c r="B57" s="66" t="s">
        <v>82</v>
      </c>
      <c r="C57" s="13" t="s">
        <v>83</v>
      </c>
      <c r="D57" s="5"/>
      <c r="E57" s="68"/>
      <c r="F57" s="9"/>
    </row>
    <row r="58" spans="1:6" x14ac:dyDescent="0.2">
      <c r="A58" s="67"/>
      <c r="B58" s="5"/>
      <c r="C58" s="5"/>
      <c r="D58" s="5"/>
      <c r="E58" s="68"/>
      <c r="F58" s="9"/>
    </row>
    <row r="59" spans="1:6" x14ac:dyDescent="0.2">
      <c r="A59" s="67"/>
      <c r="B59" s="5"/>
      <c r="C59" s="5"/>
      <c r="D59" s="5"/>
      <c r="E59" s="68"/>
      <c r="F59" s="9"/>
    </row>
    <row r="60" spans="1:6" x14ac:dyDescent="0.2">
      <c r="A60" s="67"/>
      <c r="B60" s="5"/>
      <c r="C60" s="5"/>
      <c r="D60" s="5"/>
      <c r="E60" s="68"/>
      <c r="F60" s="9"/>
    </row>
    <row r="61" spans="1:6" x14ac:dyDescent="0.2">
      <c r="A61" s="67"/>
      <c r="B61" s="5"/>
      <c r="C61" s="5"/>
      <c r="D61" s="5"/>
      <c r="E61" s="68"/>
      <c r="F61" s="9"/>
    </row>
    <row r="62" spans="1:6" x14ac:dyDescent="0.2">
      <c r="A62" s="67"/>
      <c r="B62" s="5"/>
      <c r="C62" s="5"/>
      <c r="D62" s="5"/>
      <c r="E62" s="68"/>
      <c r="F62" s="9"/>
    </row>
    <row r="63" spans="1:6" x14ac:dyDescent="0.2">
      <c r="A63" s="67"/>
      <c r="B63" s="5"/>
      <c r="C63" s="5"/>
      <c r="D63" s="5"/>
      <c r="E63" s="68"/>
      <c r="F63" s="9"/>
    </row>
    <row r="64" spans="1:6" x14ac:dyDescent="0.2">
      <c r="A64" s="67"/>
      <c r="B64" s="5"/>
      <c r="C64" s="5"/>
      <c r="D64" s="5"/>
      <c r="E64" s="68"/>
      <c r="F64" s="9"/>
    </row>
    <row r="65" spans="1:9" x14ac:dyDescent="0.2">
      <c r="A65" s="67"/>
      <c r="B65" s="5"/>
      <c r="C65" s="5"/>
      <c r="D65" s="5"/>
      <c r="E65" s="68"/>
      <c r="F65" s="9"/>
    </row>
    <row r="66" spans="1:9" x14ac:dyDescent="0.2">
      <c r="A66" s="67"/>
      <c r="B66" s="5"/>
      <c r="C66" s="5"/>
      <c r="D66" s="5"/>
      <c r="E66" s="68"/>
      <c r="F66" s="9"/>
    </row>
    <row r="67" spans="1:9" x14ac:dyDescent="0.2">
      <c r="A67" s="67"/>
      <c r="B67" s="5"/>
      <c r="C67" s="5"/>
      <c r="D67" s="5"/>
      <c r="E67" s="68"/>
      <c r="F67" s="9"/>
      <c r="I67" s="66"/>
    </row>
    <row r="68" spans="1:9" x14ac:dyDescent="0.2">
      <c r="A68" s="67"/>
      <c r="B68" s="5"/>
      <c r="C68" s="5"/>
      <c r="D68" s="5"/>
      <c r="E68" s="68"/>
      <c r="F68" s="9"/>
    </row>
    <row r="69" spans="1:9" x14ac:dyDescent="0.2">
      <c r="A69" s="67"/>
      <c r="B69" s="5"/>
      <c r="C69" s="5"/>
      <c r="D69" s="5"/>
      <c r="E69" s="68"/>
      <c r="F69" s="9"/>
    </row>
    <row r="70" spans="1:9" s="5" customFormat="1" x14ac:dyDescent="0.2">
      <c r="A70" s="69"/>
      <c r="B70" s="70"/>
      <c r="C70" s="70"/>
      <c r="D70" s="70"/>
      <c r="E70" s="71"/>
      <c r="F70" s="74" t="s">
        <v>84</v>
      </c>
    </row>
  </sheetData>
  <pageMargins left="0.75" right="0.75" top="0.75" bottom="0.75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510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2020-02-25T13:29:00Z</cp:lastPrinted>
  <dcterms:created xsi:type="dcterms:W3CDTF">2017-12-19T20:56:54Z</dcterms:created>
  <dcterms:modified xsi:type="dcterms:W3CDTF">2022-02-18T22:00:24Z</dcterms:modified>
</cp:coreProperties>
</file>