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GY_GCS2\REGFIN\7. STB\2. MAJOR REPORTING\2. R-1\2023\1. Submission\refile\"/>
    </mc:Choice>
  </mc:AlternateContent>
  <bookViews>
    <workbookView xWindow="0" yWindow="0" windowWidth="28800" windowHeight="12510"/>
  </bookViews>
  <sheets>
    <sheet name="7 S200" sheetId="1" r:id="rId1"/>
    <sheet name="34 S332" sheetId="2" r:id="rId2"/>
    <sheet name="82 P330" sheetId="3" r:id="rId3"/>
    <sheet name="83 P330" sheetId="4" r:id="rId4"/>
    <sheet name="85 P335" sheetId="5" r:id="rId5"/>
    <sheet name="86 P352B" sheetId="6" r:id="rId6"/>
    <sheet name="87-93 P410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#REF!</definedName>
    <definedName name="\D">#REF!</definedName>
    <definedName name="\E">#REF!</definedName>
    <definedName name="\S">#REF!</definedName>
    <definedName name="_250">#REF!</definedName>
    <definedName name="_410criteria1of3">#REF!</definedName>
    <definedName name="_410criteria2of3">#REF!</definedName>
    <definedName name="_410criteria3of3">#REF!</definedName>
    <definedName name="_410page45">#REF!</definedName>
    <definedName name="_410page46">#REF!</definedName>
    <definedName name="_410page47">#REF!</definedName>
    <definedName name="_410page48">#REF!</definedName>
    <definedName name="_410page49">#REF!</definedName>
    <definedName name="_410page50">#REF!</definedName>
    <definedName name="_410page51">#REF!</definedName>
    <definedName name="_410page51ErrAnal">#REF!</definedName>
    <definedName name="_45">'[2]410-P51'!#REF!</definedName>
    <definedName name="_46">'[2]410-P51'!#REF!</definedName>
    <definedName name="_47">'[2]410-P51'!#REF!</definedName>
    <definedName name="_48">'[2]410-P51'!#REF!</definedName>
    <definedName name="_49">'[2]410-P51'!#REF!</definedName>
    <definedName name="_50">'[2]410-P51'!#REF!</definedName>
    <definedName name="_CAN2">#REF!</definedName>
    <definedName name="_Order1" hidden="1">255</definedName>
    <definedName name="_SAPto410analysis">#REF!</definedName>
    <definedName name="_TEST">'[3]Page 45'!#REF!</definedName>
    <definedName name="ALL">#REF!</definedName>
    <definedName name="APPENDIX">#REF!</definedName>
    <definedName name="CAN">#REF!</definedName>
    <definedName name="CAN1TITLE">#REF!</definedName>
    <definedName name="CAN1TITLEFORM">#REF!</definedName>
    <definedName name="CAN2APPXTITLE">#REF!</definedName>
    <definedName name="CAN2APPXTITLEFM">#REF!</definedName>
    <definedName name="CAN3FORM">#REF!</definedName>
    <definedName name="CAN3FORMFORM">#REF!</definedName>
    <definedName name="CAN4APPXFORM">#REF!</definedName>
    <definedName name="CAN4APPXFORMFM">#REF!</definedName>
    <definedName name="CANFIN">#REF!</definedName>
    <definedName name="CANINV">#REF!</definedName>
    <definedName name="CANLTACCTS">#REF!</definedName>
    <definedName name="CANOPER">#REF!</definedName>
    <definedName name="CANOTHOPER">#REF!</definedName>
    <definedName name="CANSUM">#REF!</definedName>
    <definedName name="CANTRANSADJ">#REF!</definedName>
    <definedName name="CANWCAPACCTS">#REF!</definedName>
    <definedName name="CANWCAPITEMS">#REF!</definedName>
    <definedName name="CAR">#REF!</definedName>
    <definedName name="CDN_I_S">#REF!</definedName>
    <definedName name="CDN_I_SPRIOR">#REF!</definedName>
    <definedName name="CFLOW_WP">'[1]22 S240'!#REF!</definedName>
    <definedName name="CFREPORT">#REF!</definedName>
    <definedName name="cover">#REF!</definedName>
    <definedName name="criteria410general">#REF!</definedName>
    <definedName name="criteria410material">#REF!</definedName>
    <definedName name="criteria410PurchServ">#REF!</definedName>
    <definedName name="criteria410salaries">#REF!</definedName>
    <definedName name="CURRENT">#REF!</definedName>
    <definedName name="DATA">#REF!</definedName>
    <definedName name="DATA1">#REF!</definedName>
    <definedName name="EV__LASTREFTIME__" hidden="1">40627.6286111111</definedName>
    <definedName name="EX">#REF!</definedName>
    <definedName name="GTWLevelPayments">#REF!</definedName>
    <definedName name="HIDEACCRU">#REF!</definedName>
    <definedName name="HIDEAMORT">#REF!</definedName>
    <definedName name="HIDETRF">#REF!</definedName>
    <definedName name="HIDETRFLTST">#REF!</definedName>
    <definedName name="KCSR">#REF!</definedName>
    <definedName name="LIST">'[4]99locos'!$A$2:$J$375</definedName>
    <definedName name="LOOKUP">#REF!</definedName>
    <definedName name="MACRO">#REF!</definedName>
    <definedName name="Move410a">#REF!</definedName>
    <definedName name="Move410b">#REF!</definedName>
    <definedName name="page10">#REF!</definedName>
    <definedName name="PAGE100">#REF!</definedName>
    <definedName name="PAGE1000">#REF!</definedName>
    <definedName name="PAGE1001">#REF!</definedName>
    <definedName name="PAGE101">#REF!</definedName>
    <definedName name="PAGE102">#REF!</definedName>
    <definedName name="PAGE103">#REF!</definedName>
    <definedName name="page11">#REF!</definedName>
    <definedName name="page12">#REF!</definedName>
    <definedName name="page13">#REF!</definedName>
    <definedName name="page16">#REF!</definedName>
    <definedName name="page17">#REF!</definedName>
    <definedName name="page18">#REF!</definedName>
    <definedName name="PAGE1A">'[5]99leased'!$A$1:$K$21</definedName>
    <definedName name="PAGE1B">'[5]99leased'!$L$1:$AA$21</definedName>
    <definedName name="PAGE200">#REF!</definedName>
    <definedName name="PAGE201">#REF!</definedName>
    <definedName name="PAGE22">#REF!</definedName>
    <definedName name="PAGE23">#REF!</definedName>
    <definedName name="PAGE25">#REF!</definedName>
    <definedName name="PAGE26">#REF!</definedName>
    <definedName name="PAGE2A">'[5]99leased'!$A$32:$K$79</definedName>
    <definedName name="PAGE2B">'[5]99leased'!$L$32:$AA$79</definedName>
    <definedName name="PAGE3">#REF!</definedName>
    <definedName name="PAGE31">#REF!</definedName>
    <definedName name="page3c">#REF!</definedName>
    <definedName name="page4">#REF!</definedName>
    <definedName name="page5">#REF!</definedName>
    <definedName name="page5a">#REF!</definedName>
    <definedName name="page5b">#REF!</definedName>
    <definedName name="page5c">#REF!</definedName>
    <definedName name="page6">#REF!</definedName>
    <definedName name="PAGE60">#REF!</definedName>
    <definedName name="PAGE61">#REF!</definedName>
    <definedName name="PAGE62">#REF!</definedName>
    <definedName name="PAGE63">#REF!</definedName>
    <definedName name="PAGE64">#REF!</definedName>
    <definedName name="page7">#REF!</definedName>
    <definedName name="PAGE72">#REF!</definedName>
    <definedName name="PAGE73">#REF!</definedName>
    <definedName name="PAGE74">#REF!</definedName>
    <definedName name="PAGE75">#REF!</definedName>
    <definedName name="PAGE76">#REF!</definedName>
    <definedName name="PAGE77">#REF!</definedName>
    <definedName name="PAGE78">#REF!</definedName>
    <definedName name="page8">#REF!</definedName>
    <definedName name="page9">#REF!</definedName>
    <definedName name="PAGEE2">#REF!</definedName>
    <definedName name="PAGEE3">#REF!</definedName>
    <definedName name="PAGEE4">#REF!</definedName>
    <definedName name="PAGEZ1">#REF!</definedName>
    <definedName name="PAGEZ15">#REF!</definedName>
    <definedName name="PAGEZ16">#REF!</definedName>
    <definedName name="PAGEZ3">#REF!</definedName>
    <definedName name="PAGEZ4">#REF!</definedName>
    <definedName name="PAGEZ9">#REF!</definedName>
    <definedName name="_xlnm.Print_Area" localSheetId="1">'34 S332'!$A$1:$P$82</definedName>
    <definedName name="_xlnm.Print_Area" localSheetId="0">'7 S200'!$A$1:$F$72</definedName>
    <definedName name="_xlnm.Print_Area" localSheetId="2">'82 P330'!$A$5:$J$71</definedName>
    <definedName name="_xlnm.Print_Area" localSheetId="3">'83 P330'!$B$1:$M$64</definedName>
    <definedName name="_xlnm.Print_Area" localSheetId="4">'85 P335'!$A$1:$P$75</definedName>
    <definedName name="_xlnm.Print_Area" localSheetId="5">'86 P352B'!$A$1:$L$72</definedName>
    <definedName name="_xlnm.Print_Area" localSheetId="6">'87-93 P410'!$A$1:$N$317</definedName>
    <definedName name="_xlnm.Print_Area">#REF!</definedName>
    <definedName name="PRINT_AREA_MI">#REF!</definedName>
    <definedName name="Print_Titles_MI">'[6]710Inst-P77'!$1:$13</definedName>
    <definedName name="PRIORCAN">#REF!</definedName>
    <definedName name="PRIORUS">#REF!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  <definedName name="RANGES">'[4]99locos'!$X$3:$X$3</definedName>
    <definedName name="Reconciliation">#REF!</definedName>
    <definedName name="RESTRUCT">#REF!</definedName>
    <definedName name="RFIN">#REF!</definedName>
    <definedName name="RINV">#REF!</definedName>
    <definedName name="RLTACCTS">#REF!</definedName>
    <definedName name="ROPER">#REF!</definedName>
    <definedName name="ROTHERFORM">#REF!</definedName>
    <definedName name="ROTHOPER">#REF!</definedName>
    <definedName name="RSUM">#REF!</definedName>
    <definedName name="RTRANSADJFORM">#REF!</definedName>
    <definedName name="RWCAPACCTS">#REF!</definedName>
    <definedName name="RWCAPITEMS">#REF!</definedName>
    <definedName name="SUMMARY">'[4]99locos'!$K$1:$U$29</definedName>
    <definedName name="TRANSPOSEA">#REF!</definedName>
    <definedName name="TRANSPOSEAA">#REF!</definedName>
    <definedName name="TRANSPOSEB">#REF!</definedName>
    <definedName name="TRANSPOSEBB">#REF!</definedName>
    <definedName name="TRANSPOSEC">#REF!</definedName>
    <definedName name="TRANSPOSECC">#REF!</definedName>
    <definedName name="TRANSPOSED">#REF!</definedName>
    <definedName name="TRANSPOSEDD">#REF!</definedName>
    <definedName name="TRANSPOSEE">#REF!</definedName>
    <definedName name="TRANSPOSEEE">#REF!</definedName>
    <definedName name="TRANSPOSEF">#REF!</definedName>
    <definedName name="TRANSPOSEFF">#REF!</definedName>
    <definedName name="TRANSPOSEG">#REF!</definedName>
    <definedName name="TRANSPOSEGG">#REF!</definedName>
    <definedName name="TRANSPOSEH">#REF!</definedName>
    <definedName name="TRANSPOSEHH">#REF!</definedName>
    <definedName name="TRANSPOSEI">#REF!</definedName>
    <definedName name="TRANSPOSEII">#REF!</definedName>
    <definedName name="US">#REF!</definedName>
    <definedName name="US_I_S">#REF!</definedName>
    <definedName name="US1TITLE">#REF!</definedName>
    <definedName name="US1TITLEFORM">#REF!</definedName>
    <definedName name="US2APPXTITLE">#REF!</definedName>
    <definedName name="US2APPXTITLEFRM">#REF!</definedName>
    <definedName name="US3FORM">#REF!</definedName>
    <definedName name="US3FORMFORM">#REF!</definedName>
    <definedName name="US4APPXFORM">#REF!</definedName>
    <definedName name="US4APPXFORMFRM">#REF!</definedName>
    <definedName name="USCURRENT">#REF!</definedName>
    <definedName name="USFIN">#REF!</definedName>
    <definedName name="USINV">#REF!</definedName>
    <definedName name="USLTACCTS">#REF!</definedName>
    <definedName name="USMACRO">#REF!</definedName>
    <definedName name="USOPER">#REF!</definedName>
    <definedName name="USOTHER">#REF!</definedName>
    <definedName name="USOTHOPER">#REF!</definedName>
    <definedName name="USPRINT">#REF!</definedName>
    <definedName name="USPRIOR">#REF!</definedName>
    <definedName name="USSUM">#REF!</definedName>
    <definedName name="USWCAPACCTS">#REF!</definedName>
    <definedName name="USWCAPITEMS">#REF!</definedName>
    <definedName name="ValidMatrixs">#REF!,#REF!,#REF!,#REF!</definedName>
    <definedName name="WCAPACCTS">#REF!</definedName>
    <definedName name="Z_38B3C978_267F_41A4_8893_7C60360D8334_.wvu.PrintArea" localSheetId="0" hidden="1">'7 S200'!$A$1:$F$72</definedName>
    <definedName name="Z_9BAF9FBB_1E69_42DE_9FDE_8EDA4913CCC8_.wvu.PrintArea" localSheetId="0" hidden="1">'7 S200'!$A$1:$F$72</definedName>
    <definedName name="Z_B069CE37_E0D0_43E4_9304_D5E47406F100_.wvu.PrintArea" localSheetId="0" hidden="1">'7 S200'!$A$1:$F$72</definedName>
    <definedName name="ZHEIGHT_APP">#REF!</definedName>
    <definedName name="ZHEIGHT_C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5" i="7" l="1"/>
  <c r="I314" i="7"/>
  <c r="H314" i="7"/>
  <c r="G314" i="7"/>
  <c r="F314" i="7"/>
  <c r="J314" i="7" s="1"/>
  <c r="J313" i="7"/>
  <c r="L313" i="7" s="1"/>
  <c r="J312" i="7"/>
  <c r="L312" i="7" s="1"/>
  <c r="J311" i="7"/>
  <c r="L311" i="7" s="1"/>
  <c r="L310" i="7"/>
  <c r="J310" i="7"/>
  <c r="J309" i="7"/>
  <c r="L309" i="7" s="1"/>
  <c r="J308" i="7"/>
  <c r="L308" i="7" s="1"/>
  <c r="J307" i="7"/>
  <c r="L307" i="7" s="1"/>
  <c r="J306" i="7"/>
  <c r="L306" i="7" s="1"/>
  <c r="J305" i="7"/>
  <c r="L305" i="7" s="1"/>
  <c r="J304" i="7"/>
  <c r="L304" i="7" s="1"/>
  <c r="M303" i="7"/>
  <c r="M304" i="7" s="1"/>
  <c r="M305" i="7" s="1"/>
  <c r="M306" i="7" s="1"/>
  <c r="M307" i="7" s="1"/>
  <c r="M308" i="7" s="1"/>
  <c r="M309" i="7" s="1"/>
  <c r="M310" i="7" s="1"/>
  <c r="M311" i="7" s="1"/>
  <c r="M312" i="7" s="1"/>
  <c r="M313" i="7" s="1"/>
  <c r="M314" i="7" s="1"/>
  <c r="M315" i="7" s="1"/>
  <c r="J303" i="7"/>
  <c r="L303" i="7" s="1"/>
  <c r="L302" i="7"/>
  <c r="J302" i="7"/>
  <c r="J301" i="7"/>
  <c r="L301" i="7" s="1"/>
  <c r="J300" i="7"/>
  <c r="L300" i="7" s="1"/>
  <c r="J299" i="7"/>
  <c r="L299" i="7" s="1"/>
  <c r="J298" i="7"/>
  <c r="L298" i="7" s="1"/>
  <c r="M297" i="7"/>
  <c r="M298" i="7" s="1"/>
  <c r="M299" i="7" s="1"/>
  <c r="M300" i="7" s="1"/>
  <c r="M301" i="7" s="1"/>
  <c r="M302" i="7" s="1"/>
  <c r="J297" i="7"/>
  <c r="L297" i="7" s="1"/>
  <c r="B297" i="7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J296" i="7"/>
  <c r="L296" i="7" s="1"/>
  <c r="I293" i="7"/>
  <c r="H293" i="7"/>
  <c r="G293" i="7"/>
  <c r="F293" i="7"/>
  <c r="J292" i="7"/>
  <c r="L292" i="7" s="1"/>
  <c r="L291" i="7"/>
  <c r="J291" i="7"/>
  <c r="J290" i="7"/>
  <c r="L290" i="7" s="1"/>
  <c r="J289" i="7"/>
  <c r="L289" i="7" s="1"/>
  <c r="B289" i="7"/>
  <c r="B290" i="7" s="1"/>
  <c r="B291" i="7" s="1"/>
  <c r="B292" i="7" s="1"/>
  <c r="B293" i="7" s="1"/>
  <c r="B294" i="7" s="1"/>
  <c r="J288" i="7"/>
  <c r="L288" i="7" s="1"/>
  <c r="J287" i="7"/>
  <c r="L287" i="7" s="1"/>
  <c r="J286" i="7"/>
  <c r="L286" i="7" s="1"/>
  <c r="M285" i="7"/>
  <c r="M286" i="7" s="1"/>
  <c r="M287" i="7" s="1"/>
  <c r="M288" i="7" s="1"/>
  <c r="M289" i="7" s="1"/>
  <c r="M290" i="7" s="1"/>
  <c r="M291" i="7" s="1"/>
  <c r="M292" i="7" s="1"/>
  <c r="M293" i="7" s="1"/>
  <c r="M294" i="7" s="1"/>
  <c r="J285" i="7"/>
  <c r="L285" i="7" s="1"/>
  <c r="B285" i="7"/>
  <c r="B286" i="7" s="1"/>
  <c r="B287" i="7" s="1"/>
  <c r="B288" i="7" s="1"/>
  <c r="J284" i="7"/>
  <c r="L284" i="7" s="1"/>
  <c r="I273" i="7"/>
  <c r="H273" i="7"/>
  <c r="G273" i="7"/>
  <c r="F273" i="7"/>
  <c r="J273" i="7" s="1"/>
  <c r="L273" i="7" s="1"/>
  <c r="J272" i="7"/>
  <c r="L272" i="7" s="1"/>
  <c r="J271" i="7"/>
  <c r="L271" i="7" s="1"/>
  <c r="J270" i="7"/>
  <c r="L270" i="7" s="1"/>
  <c r="J269" i="7"/>
  <c r="L269" i="7" s="1"/>
  <c r="J268" i="7"/>
  <c r="L268" i="7" s="1"/>
  <c r="B268" i="7"/>
  <c r="B269" i="7" s="1"/>
  <c r="B270" i="7" s="1"/>
  <c r="B271" i="7" s="1"/>
  <c r="B272" i="7" s="1"/>
  <c r="B273" i="7" s="1"/>
  <c r="J267" i="7"/>
  <c r="L267" i="7" s="1"/>
  <c r="L266" i="7"/>
  <c r="J266" i="7"/>
  <c r="J265" i="7"/>
  <c r="L265" i="7" s="1"/>
  <c r="M264" i="7"/>
  <c r="M265" i="7" s="1"/>
  <c r="M266" i="7" s="1"/>
  <c r="M267" i="7" s="1"/>
  <c r="M268" i="7" s="1"/>
  <c r="M269" i="7" s="1"/>
  <c r="M270" i="7" s="1"/>
  <c r="M271" i="7" s="1"/>
  <c r="M272" i="7" s="1"/>
  <c r="M273" i="7" s="1"/>
  <c r="J264" i="7"/>
  <c r="L264" i="7" s="1"/>
  <c r="B264" i="7"/>
  <c r="B265" i="7" s="1"/>
  <c r="B266" i="7" s="1"/>
  <c r="B267" i="7" s="1"/>
  <c r="J263" i="7"/>
  <c r="L263" i="7" s="1"/>
  <c r="J261" i="7"/>
  <c r="L261" i="7" s="1"/>
  <c r="I261" i="7"/>
  <c r="H261" i="7"/>
  <c r="G261" i="7"/>
  <c r="F261" i="7"/>
  <c r="J260" i="7"/>
  <c r="L260" i="7" s="1"/>
  <c r="J259" i="7"/>
  <c r="L259" i="7" s="1"/>
  <c r="J258" i="7"/>
  <c r="L258" i="7" s="1"/>
  <c r="M257" i="7"/>
  <c r="M258" i="7" s="1"/>
  <c r="M259" i="7" s="1"/>
  <c r="M260" i="7" s="1"/>
  <c r="M261" i="7" s="1"/>
  <c r="J257" i="7"/>
  <c r="L257" i="7" s="1"/>
  <c r="B257" i="7"/>
  <c r="B258" i="7" s="1"/>
  <c r="B259" i="7" s="1"/>
  <c r="B260" i="7" s="1"/>
  <c r="B261" i="7" s="1"/>
  <c r="J256" i="7"/>
  <c r="L256" i="7" s="1"/>
  <c r="I254" i="7"/>
  <c r="H254" i="7"/>
  <c r="G254" i="7"/>
  <c r="F254" i="7"/>
  <c r="J253" i="7"/>
  <c r="L253" i="7" s="1"/>
  <c r="J252" i="7"/>
  <c r="L252" i="7" s="1"/>
  <c r="J251" i="7"/>
  <c r="L251" i="7" s="1"/>
  <c r="J250" i="7"/>
  <c r="L250" i="7" s="1"/>
  <c r="J249" i="7"/>
  <c r="L249" i="7" s="1"/>
  <c r="L248" i="7"/>
  <c r="J248" i="7"/>
  <c r="M247" i="7"/>
  <c r="M248" i="7" s="1"/>
  <c r="M249" i="7" s="1"/>
  <c r="M250" i="7" s="1"/>
  <c r="M251" i="7" s="1"/>
  <c r="M252" i="7" s="1"/>
  <c r="M253" i="7" s="1"/>
  <c r="M254" i="7" s="1"/>
  <c r="J247" i="7"/>
  <c r="L247" i="7" s="1"/>
  <c r="B247" i="7"/>
  <c r="B248" i="7" s="1"/>
  <c r="B249" i="7" s="1"/>
  <c r="B250" i="7" s="1"/>
  <c r="B251" i="7" s="1"/>
  <c r="B252" i="7" s="1"/>
  <c r="B253" i="7" s="1"/>
  <c r="B254" i="7" s="1"/>
  <c r="J246" i="7"/>
  <c r="L246" i="7" s="1"/>
  <c r="J245" i="7"/>
  <c r="L245" i="7" s="1"/>
  <c r="J244" i="7"/>
  <c r="L244" i="7" s="1"/>
  <c r="J243" i="7"/>
  <c r="L243" i="7" s="1"/>
  <c r="M242" i="7"/>
  <c r="M243" i="7" s="1"/>
  <c r="M244" i="7" s="1"/>
  <c r="M245" i="7" s="1"/>
  <c r="J242" i="7"/>
  <c r="L242" i="7" s="1"/>
  <c r="B242" i="7"/>
  <c r="B243" i="7" s="1"/>
  <c r="B244" i="7" s="1"/>
  <c r="B245" i="7" s="1"/>
  <c r="L241" i="7"/>
  <c r="J241" i="7"/>
  <c r="M228" i="7"/>
  <c r="L228" i="7"/>
  <c r="J228" i="7"/>
  <c r="B228" i="7"/>
  <c r="J227" i="7"/>
  <c r="L227" i="7" s="1"/>
  <c r="I225" i="7"/>
  <c r="H225" i="7"/>
  <c r="G225" i="7"/>
  <c r="F225" i="7"/>
  <c r="J224" i="7"/>
  <c r="L224" i="7" s="1"/>
  <c r="J223" i="7"/>
  <c r="L223" i="7" s="1"/>
  <c r="J222" i="7"/>
  <c r="L222" i="7" s="1"/>
  <c r="J221" i="7"/>
  <c r="L221" i="7" s="1"/>
  <c r="J220" i="7"/>
  <c r="L220" i="7" s="1"/>
  <c r="J219" i="7"/>
  <c r="L219" i="7" s="1"/>
  <c r="M218" i="7"/>
  <c r="M219" i="7" s="1"/>
  <c r="M220" i="7" s="1"/>
  <c r="M221" i="7" s="1"/>
  <c r="M222" i="7" s="1"/>
  <c r="M223" i="7" s="1"/>
  <c r="M224" i="7" s="1"/>
  <c r="M225" i="7" s="1"/>
  <c r="J218" i="7"/>
  <c r="L218" i="7" s="1"/>
  <c r="B218" i="7"/>
  <c r="B219" i="7" s="1"/>
  <c r="B220" i="7" s="1"/>
  <c r="B221" i="7" s="1"/>
  <c r="B222" i="7" s="1"/>
  <c r="B223" i="7" s="1"/>
  <c r="B224" i="7" s="1"/>
  <c r="B225" i="7" s="1"/>
  <c r="J217" i="7"/>
  <c r="L217" i="7" s="1"/>
  <c r="J216" i="7"/>
  <c r="L216" i="7" s="1"/>
  <c r="L215" i="7"/>
  <c r="J215" i="7"/>
  <c r="L214" i="7"/>
  <c r="J214" i="7"/>
  <c r="J213" i="7"/>
  <c r="L213" i="7" s="1"/>
  <c r="M212" i="7"/>
  <c r="M213" i="7" s="1"/>
  <c r="M214" i="7" s="1"/>
  <c r="M215" i="7" s="1"/>
  <c r="M216" i="7" s="1"/>
  <c r="L212" i="7"/>
  <c r="J212" i="7"/>
  <c r="J211" i="7"/>
  <c r="L211" i="7" s="1"/>
  <c r="J210" i="7"/>
  <c r="L210" i="7" s="1"/>
  <c r="J209" i="7"/>
  <c r="L209" i="7" s="1"/>
  <c r="B209" i="7"/>
  <c r="B210" i="7" s="1"/>
  <c r="B211" i="7" s="1"/>
  <c r="B212" i="7" s="1"/>
  <c r="B213" i="7" s="1"/>
  <c r="B214" i="7" s="1"/>
  <c r="B215" i="7" s="1"/>
  <c r="B216" i="7" s="1"/>
  <c r="M208" i="7"/>
  <c r="M209" i="7" s="1"/>
  <c r="M210" i="7" s="1"/>
  <c r="M211" i="7" s="1"/>
  <c r="J208" i="7"/>
  <c r="L208" i="7" s="1"/>
  <c r="B208" i="7"/>
  <c r="J207" i="7"/>
  <c r="L207" i="7" s="1"/>
  <c r="H203" i="7"/>
  <c r="G203" i="7"/>
  <c r="F203" i="7"/>
  <c r="L202" i="7"/>
  <c r="J202" i="7"/>
  <c r="J201" i="7"/>
  <c r="L201" i="7" s="1"/>
  <c r="J200" i="7"/>
  <c r="L200" i="7" s="1"/>
  <c r="L199" i="7"/>
  <c r="J199" i="7"/>
  <c r="J198" i="7"/>
  <c r="L198" i="7" s="1"/>
  <c r="I197" i="7"/>
  <c r="I203" i="7" s="1"/>
  <c r="J203" i="7" s="1"/>
  <c r="L203" i="7" s="1"/>
  <c r="J196" i="7"/>
  <c r="L196" i="7" s="1"/>
  <c r="J195" i="7"/>
  <c r="L195" i="7" s="1"/>
  <c r="M194" i="7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J194" i="7"/>
  <c r="L194" i="7" s="1"/>
  <c r="B194" i="7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J193" i="7"/>
  <c r="L193" i="7" s="1"/>
  <c r="J181" i="7"/>
  <c r="L181" i="7" s="1"/>
  <c r="J180" i="7"/>
  <c r="L180" i="7" s="1"/>
  <c r="J179" i="7"/>
  <c r="L179" i="7" s="1"/>
  <c r="J178" i="7"/>
  <c r="L178" i="7" s="1"/>
  <c r="J177" i="7"/>
  <c r="L177" i="7" s="1"/>
  <c r="J176" i="7"/>
  <c r="L176" i="7" s="1"/>
  <c r="J175" i="7"/>
  <c r="L175" i="7" s="1"/>
  <c r="J174" i="7"/>
  <c r="L174" i="7" s="1"/>
  <c r="J173" i="7"/>
  <c r="L173" i="7" s="1"/>
  <c r="M172" i="7"/>
  <c r="M173" i="7" s="1"/>
  <c r="M174" i="7" s="1"/>
  <c r="M175" i="7" s="1"/>
  <c r="M176" i="7" s="1"/>
  <c r="M177" i="7" s="1"/>
  <c r="M178" i="7" s="1"/>
  <c r="M179" i="7" s="1"/>
  <c r="M180" i="7" s="1"/>
  <c r="M181" i="7" s="1"/>
  <c r="J172" i="7"/>
  <c r="L172" i="7" s="1"/>
  <c r="B172" i="7"/>
  <c r="B173" i="7" s="1"/>
  <c r="B174" i="7" s="1"/>
  <c r="B175" i="7" s="1"/>
  <c r="B176" i="7" s="1"/>
  <c r="B177" i="7" s="1"/>
  <c r="B178" i="7" s="1"/>
  <c r="B179" i="7" s="1"/>
  <c r="B180" i="7" s="1"/>
  <c r="B181" i="7" s="1"/>
  <c r="L171" i="7"/>
  <c r="J171" i="7"/>
  <c r="J169" i="7"/>
  <c r="L169" i="7" s="1"/>
  <c r="I167" i="7"/>
  <c r="H167" i="7"/>
  <c r="G167" i="7"/>
  <c r="F167" i="7"/>
  <c r="J167" i="7" s="1"/>
  <c r="L167" i="7" s="1"/>
  <c r="J166" i="7"/>
  <c r="L166" i="7" s="1"/>
  <c r="J165" i="7"/>
  <c r="L165" i="7" s="1"/>
  <c r="J164" i="7"/>
  <c r="L164" i="7" s="1"/>
  <c r="J163" i="7"/>
  <c r="L163" i="7" s="1"/>
  <c r="J162" i="7"/>
  <c r="L162" i="7" s="1"/>
  <c r="J161" i="7"/>
  <c r="L161" i="7" s="1"/>
  <c r="J160" i="7"/>
  <c r="L160" i="7" s="1"/>
  <c r="J159" i="7"/>
  <c r="L159" i="7" s="1"/>
  <c r="J158" i="7"/>
  <c r="L158" i="7" s="1"/>
  <c r="J157" i="7"/>
  <c r="L157" i="7" s="1"/>
  <c r="L156" i="7"/>
  <c r="J156" i="7"/>
  <c r="J155" i="7"/>
  <c r="L155" i="7" s="1"/>
  <c r="J154" i="7"/>
  <c r="L154" i="7" s="1"/>
  <c r="J153" i="7"/>
  <c r="L153" i="7" s="1"/>
  <c r="J152" i="7"/>
  <c r="L152" i="7" s="1"/>
  <c r="J151" i="7"/>
  <c r="L151" i="7" s="1"/>
  <c r="M150" i="7"/>
  <c r="M151" i="7" s="1"/>
  <c r="M152" i="7" s="1"/>
  <c r="M153" i="7" s="1"/>
  <c r="M154" i="7" s="1"/>
  <c r="M155" i="7" s="1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 s="1"/>
  <c r="M167" i="7" s="1"/>
  <c r="J150" i="7"/>
  <c r="L150" i="7" s="1"/>
  <c r="B150" i="7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J149" i="7"/>
  <c r="L149" i="7" s="1"/>
  <c r="H147" i="7"/>
  <c r="G147" i="7"/>
  <c r="F147" i="7"/>
  <c r="M146" i="7"/>
  <c r="M147" i="7" s="1"/>
  <c r="L146" i="7"/>
  <c r="J146" i="7"/>
  <c r="B146" i="7"/>
  <c r="B147" i="7" s="1"/>
  <c r="J145" i="7"/>
  <c r="L145" i="7" s="1"/>
  <c r="J135" i="7"/>
  <c r="L135" i="7" s="1"/>
  <c r="J134" i="7"/>
  <c r="L134" i="7" s="1"/>
  <c r="J133" i="7"/>
  <c r="L133" i="7" s="1"/>
  <c r="I132" i="7"/>
  <c r="J132" i="7" s="1"/>
  <c r="L132" i="7" s="1"/>
  <c r="J131" i="7"/>
  <c r="L131" i="7" s="1"/>
  <c r="J130" i="7"/>
  <c r="L130" i="7" s="1"/>
  <c r="J129" i="7"/>
  <c r="L129" i="7" s="1"/>
  <c r="J128" i="7"/>
  <c r="L128" i="7" s="1"/>
  <c r="J127" i="7"/>
  <c r="L127" i="7" s="1"/>
  <c r="J126" i="7"/>
  <c r="L126" i="7" s="1"/>
  <c r="L125" i="7"/>
  <c r="J125" i="7"/>
  <c r="L124" i="7"/>
  <c r="J124" i="7"/>
  <c r="J123" i="7"/>
  <c r="L123" i="7" s="1"/>
  <c r="J122" i="7"/>
  <c r="L122" i="7" s="1"/>
  <c r="M121" i="7"/>
  <c r="M122" i="7" s="1"/>
  <c r="M123" i="7" s="1"/>
  <c r="M124" i="7" s="1"/>
  <c r="M125" i="7" s="1"/>
  <c r="M126" i="7" s="1"/>
  <c r="M127" i="7" s="1"/>
  <c r="M128" i="7" s="1"/>
  <c r="M129" i="7" s="1"/>
  <c r="M130" i="7" s="1"/>
  <c r="M131" i="7" s="1"/>
  <c r="M132" i="7" s="1"/>
  <c r="M133" i="7" s="1"/>
  <c r="M134" i="7" s="1"/>
  <c r="M135" i="7" s="1"/>
  <c r="J121" i="7"/>
  <c r="L121" i="7" s="1"/>
  <c r="B121" i="7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J120" i="7"/>
  <c r="L120" i="7" s="1"/>
  <c r="I117" i="7"/>
  <c r="H117" i="7"/>
  <c r="G117" i="7"/>
  <c r="F117" i="7"/>
  <c r="L116" i="7"/>
  <c r="J116" i="7"/>
  <c r="L115" i="7"/>
  <c r="J115" i="7"/>
  <c r="J114" i="7"/>
  <c r="L114" i="7" s="1"/>
  <c r="J113" i="7"/>
  <c r="L113" i="7" s="1"/>
  <c r="J112" i="7"/>
  <c r="L112" i="7" s="1"/>
  <c r="J111" i="7"/>
  <c r="L111" i="7" s="1"/>
  <c r="J110" i="7"/>
  <c r="L110" i="7" s="1"/>
  <c r="J109" i="7"/>
  <c r="L109" i="7" s="1"/>
  <c r="J108" i="7"/>
  <c r="L108" i="7" s="1"/>
  <c r="L107" i="7"/>
  <c r="J107" i="7"/>
  <c r="J106" i="7"/>
  <c r="L106" i="7" s="1"/>
  <c r="J105" i="7"/>
  <c r="L105" i="7" s="1"/>
  <c r="I104" i="7"/>
  <c r="J104" i="7" s="1"/>
  <c r="J103" i="7"/>
  <c r="L103" i="7" s="1"/>
  <c r="J102" i="7"/>
  <c r="L102" i="7" s="1"/>
  <c r="M101" i="7"/>
  <c r="M102" i="7" s="1"/>
  <c r="M103" i="7" s="1"/>
  <c r="M104" i="7" s="1"/>
  <c r="M105" i="7" s="1"/>
  <c r="M106" i="7" s="1"/>
  <c r="M107" i="7" s="1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J101" i="7"/>
  <c r="L101" i="7" s="1"/>
  <c r="B101" i="7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L100" i="7"/>
  <c r="J100" i="7"/>
  <c r="J88" i="7"/>
  <c r="L88" i="7" s="1"/>
  <c r="J87" i="7"/>
  <c r="L87" i="7" s="1"/>
  <c r="J86" i="7"/>
  <c r="L86" i="7" s="1"/>
  <c r="J85" i="7"/>
  <c r="L85" i="7" s="1"/>
  <c r="J84" i="7"/>
  <c r="L84" i="7" s="1"/>
  <c r="J83" i="7"/>
  <c r="L83" i="7" s="1"/>
  <c r="J82" i="7"/>
  <c r="L82" i="7" s="1"/>
  <c r="J81" i="7"/>
  <c r="L81" i="7" s="1"/>
  <c r="J80" i="7"/>
  <c r="L80" i="7" s="1"/>
  <c r="J79" i="7"/>
  <c r="L79" i="7" s="1"/>
  <c r="J78" i="7"/>
  <c r="L78" i="7" s="1"/>
  <c r="J77" i="7"/>
  <c r="L77" i="7" s="1"/>
  <c r="J76" i="7"/>
  <c r="L76" i="7" s="1"/>
  <c r="J75" i="7"/>
  <c r="L75" i="7" s="1"/>
  <c r="J74" i="7"/>
  <c r="L74" i="7" s="1"/>
  <c r="J73" i="7"/>
  <c r="L73" i="7" s="1"/>
  <c r="J72" i="7"/>
  <c r="L72" i="7" s="1"/>
  <c r="J71" i="7"/>
  <c r="L71" i="7" s="1"/>
  <c r="J70" i="7"/>
  <c r="L70" i="7" s="1"/>
  <c r="J69" i="7"/>
  <c r="L69" i="7" s="1"/>
  <c r="J68" i="7"/>
  <c r="L68" i="7" s="1"/>
  <c r="J67" i="7"/>
  <c r="L67" i="7" s="1"/>
  <c r="J66" i="7"/>
  <c r="L66" i="7" s="1"/>
  <c r="J65" i="7"/>
  <c r="L65" i="7" s="1"/>
  <c r="J64" i="7"/>
  <c r="L64" i="7" s="1"/>
  <c r="J63" i="7"/>
  <c r="L63" i="7" s="1"/>
  <c r="J62" i="7"/>
  <c r="L62" i="7" s="1"/>
  <c r="J61" i="7"/>
  <c r="L61" i="7" s="1"/>
  <c r="J60" i="7"/>
  <c r="L60" i="7" s="1"/>
  <c r="J59" i="7"/>
  <c r="L59" i="7" s="1"/>
  <c r="J58" i="7"/>
  <c r="L58" i="7" s="1"/>
  <c r="M57" i="7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J57" i="7"/>
  <c r="L57" i="7" s="1"/>
  <c r="B57" i="7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L56" i="7"/>
  <c r="J56" i="7"/>
  <c r="J44" i="7"/>
  <c r="L44" i="7" s="1"/>
  <c r="J43" i="7"/>
  <c r="L43" i="7" s="1"/>
  <c r="J42" i="7"/>
  <c r="L42" i="7" s="1"/>
  <c r="J41" i="7"/>
  <c r="L41" i="7" s="1"/>
  <c r="J40" i="7"/>
  <c r="L40" i="7" s="1"/>
  <c r="J39" i="7"/>
  <c r="L39" i="7" s="1"/>
  <c r="J38" i="7"/>
  <c r="L38" i="7" s="1"/>
  <c r="J37" i="7"/>
  <c r="L37" i="7" s="1"/>
  <c r="J36" i="7"/>
  <c r="L36" i="7" s="1"/>
  <c r="J35" i="7"/>
  <c r="L35" i="7" s="1"/>
  <c r="J34" i="7"/>
  <c r="L34" i="7" s="1"/>
  <c r="L33" i="7"/>
  <c r="J33" i="7"/>
  <c r="J32" i="7"/>
  <c r="L32" i="7" s="1"/>
  <c r="J31" i="7"/>
  <c r="L31" i="7" s="1"/>
  <c r="J30" i="7"/>
  <c r="L30" i="7" s="1"/>
  <c r="J29" i="7"/>
  <c r="L29" i="7" s="1"/>
  <c r="N28" i="7"/>
  <c r="N88" i="7" s="1"/>
  <c r="N119" i="7" s="1"/>
  <c r="N181" i="7" s="1"/>
  <c r="N212" i="7" s="1"/>
  <c r="N273" i="7" s="1"/>
  <c r="N302" i="7" s="1"/>
  <c r="J28" i="7"/>
  <c r="L28" i="7" s="1"/>
  <c r="N27" i="7"/>
  <c r="N87" i="7" s="1"/>
  <c r="N118" i="7" s="1"/>
  <c r="N180" i="7" s="1"/>
  <c r="N211" i="7" s="1"/>
  <c r="N272" i="7" s="1"/>
  <c r="N301" i="7" s="1"/>
  <c r="J27" i="7"/>
  <c r="L27" i="7" s="1"/>
  <c r="J26" i="7"/>
  <c r="L26" i="7" s="1"/>
  <c r="L25" i="7"/>
  <c r="J25" i="7"/>
  <c r="J24" i="7"/>
  <c r="L24" i="7" s="1"/>
  <c r="J23" i="7"/>
  <c r="L23" i="7" s="1"/>
  <c r="J22" i="7"/>
  <c r="L22" i="7" s="1"/>
  <c r="J21" i="7"/>
  <c r="L21" i="7" s="1"/>
  <c r="J20" i="7"/>
  <c r="L20" i="7" s="1"/>
  <c r="J18" i="7"/>
  <c r="L18" i="7" s="1"/>
  <c r="J17" i="7"/>
  <c r="L17" i="7" s="1"/>
  <c r="L16" i="7"/>
  <c r="J16" i="7"/>
  <c r="J15" i="7"/>
  <c r="L15" i="7" s="1"/>
  <c r="J14" i="7"/>
  <c r="L14" i="7" s="1"/>
  <c r="D70" i="6"/>
  <c r="J66" i="6"/>
  <c r="H66" i="6"/>
  <c r="F66" i="6"/>
  <c r="D66" i="6"/>
  <c r="J57" i="6"/>
  <c r="J70" i="6" s="1"/>
  <c r="H57" i="6"/>
  <c r="H70" i="6" s="1"/>
  <c r="F57" i="6"/>
  <c r="F70" i="6" s="1"/>
  <c r="D57" i="6"/>
  <c r="F1" i="6"/>
  <c r="J69" i="5"/>
  <c r="H69" i="5"/>
  <c r="L68" i="5"/>
  <c r="L69" i="5" s="1"/>
  <c r="J68" i="5"/>
  <c r="H68" i="5"/>
  <c r="F68" i="5"/>
  <c r="D68" i="5"/>
  <c r="N67" i="5"/>
  <c r="N66" i="5"/>
  <c r="N64" i="5"/>
  <c r="N63" i="5"/>
  <c r="N62" i="5"/>
  <c r="N61" i="5"/>
  <c r="N60" i="5"/>
  <c r="N59" i="5"/>
  <c r="N68" i="5" s="1"/>
  <c r="N58" i="5"/>
  <c r="L56" i="5"/>
  <c r="J56" i="5"/>
  <c r="H56" i="5"/>
  <c r="F56" i="5"/>
  <c r="F69" i="5" s="1"/>
  <c r="D56" i="5"/>
  <c r="D69" i="5" s="1"/>
  <c r="N69" i="5" s="1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56" i="5" s="1"/>
  <c r="A1" i="5"/>
  <c r="F56" i="4"/>
  <c r="D56" i="4"/>
  <c r="H55" i="4"/>
  <c r="J55" i="4" s="1"/>
  <c r="F52" i="4"/>
  <c r="D52" i="4"/>
  <c r="H50" i="4"/>
  <c r="J50" i="4" s="1"/>
  <c r="H49" i="4"/>
  <c r="J49" i="4" s="1"/>
  <c r="H48" i="4"/>
  <c r="J48" i="4" s="1"/>
  <c r="J47" i="4"/>
  <c r="H47" i="4"/>
  <c r="F43" i="4"/>
  <c r="D43" i="4"/>
  <c r="H42" i="4"/>
  <c r="J42" i="4" s="1"/>
  <c r="J41" i="4"/>
  <c r="H41" i="4"/>
  <c r="H40" i="4"/>
  <c r="J40" i="4" s="1"/>
  <c r="H34" i="4"/>
  <c r="J34" i="4" s="1"/>
  <c r="H33" i="4"/>
  <c r="J33" i="4" s="1"/>
  <c r="H32" i="4"/>
  <c r="J32" i="4" s="1"/>
  <c r="H26" i="4"/>
  <c r="J26" i="4" s="1"/>
  <c r="H25" i="4"/>
  <c r="J25" i="4" s="1"/>
  <c r="H24" i="4"/>
  <c r="J24" i="4" s="1"/>
  <c r="H18" i="4"/>
  <c r="J18" i="4" s="1"/>
  <c r="H17" i="4"/>
  <c r="J17" i="4" s="1"/>
  <c r="H16" i="4"/>
  <c r="J16" i="4" s="1"/>
  <c r="B1" i="4"/>
  <c r="H60" i="3"/>
  <c r="F60" i="3"/>
  <c r="H59" i="3"/>
  <c r="F59" i="3"/>
  <c r="H54" i="4" s="1"/>
  <c r="J54" i="4" s="1"/>
  <c r="H58" i="3"/>
  <c r="F58" i="3"/>
  <c r="H53" i="4" s="1"/>
  <c r="J53" i="4" s="1"/>
  <c r="F57" i="3"/>
  <c r="D57" i="3"/>
  <c r="D61" i="3" s="1"/>
  <c r="H56" i="3"/>
  <c r="F56" i="3"/>
  <c r="H51" i="4" s="1"/>
  <c r="J51" i="4" s="1"/>
  <c r="H55" i="3"/>
  <c r="F55" i="3"/>
  <c r="H54" i="3"/>
  <c r="F54" i="3"/>
  <c r="H53" i="3"/>
  <c r="F53" i="3"/>
  <c r="H52" i="3"/>
  <c r="F52" i="3"/>
  <c r="H51" i="3"/>
  <c r="F51" i="3"/>
  <c r="H46" i="4" s="1"/>
  <c r="J46" i="4" s="1"/>
  <c r="H50" i="3"/>
  <c r="F50" i="3"/>
  <c r="H49" i="3"/>
  <c r="H57" i="3" s="1"/>
  <c r="F49" i="3"/>
  <c r="D48" i="3"/>
  <c r="H47" i="3"/>
  <c r="F47" i="3"/>
  <c r="H46" i="3"/>
  <c r="F46" i="3"/>
  <c r="H45" i="3"/>
  <c r="F45" i="3"/>
  <c r="H44" i="3"/>
  <c r="F44" i="3"/>
  <c r="H39" i="4" s="1"/>
  <c r="J39" i="4" s="1"/>
  <c r="H43" i="3"/>
  <c r="F43" i="3"/>
  <c r="H38" i="4" s="1"/>
  <c r="J38" i="4" s="1"/>
  <c r="H42" i="3"/>
  <c r="F42" i="3"/>
  <c r="H37" i="4" s="1"/>
  <c r="J37" i="4" s="1"/>
  <c r="H41" i="3"/>
  <c r="F41" i="3"/>
  <c r="H36" i="4" s="1"/>
  <c r="J36" i="4" s="1"/>
  <c r="H40" i="3"/>
  <c r="H35" i="4" s="1"/>
  <c r="J35" i="4" s="1"/>
  <c r="F40" i="3"/>
  <c r="H39" i="3"/>
  <c r="F39" i="3"/>
  <c r="H38" i="3"/>
  <c r="F38" i="3"/>
  <c r="H37" i="3"/>
  <c r="F37" i="3"/>
  <c r="H36" i="3"/>
  <c r="F36" i="3"/>
  <c r="H31" i="4" s="1"/>
  <c r="J31" i="4" s="1"/>
  <c r="H35" i="3"/>
  <c r="F35" i="3"/>
  <c r="H30" i="4" s="1"/>
  <c r="J30" i="4" s="1"/>
  <c r="H34" i="3"/>
  <c r="F34" i="3"/>
  <c r="H29" i="4" s="1"/>
  <c r="J29" i="4" s="1"/>
  <c r="H33" i="3"/>
  <c r="F33" i="3"/>
  <c r="H28" i="4" s="1"/>
  <c r="J28" i="4" s="1"/>
  <c r="H32" i="3"/>
  <c r="H27" i="4" s="1"/>
  <c r="J27" i="4" s="1"/>
  <c r="F32" i="3"/>
  <c r="H31" i="3"/>
  <c r="F31" i="3"/>
  <c r="H30" i="3"/>
  <c r="F30" i="3"/>
  <c r="H29" i="3"/>
  <c r="F29" i="3"/>
  <c r="H28" i="3"/>
  <c r="F28" i="3"/>
  <c r="H23" i="4" s="1"/>
  <c r="J23" i="4" s="1"/>
  <c r="H27" i="3"/>
  <c r="F27" i="3"/>
  <c r="H22" i="4" s="1"/>
  <c r="J22" i="4" s="1"/>
  <c r="H26" i="3"/>
  <c r="F26" i="3"/>
  <c r="H21" i="4" s="1"/>
  <c r="J21" i="4" s="1"/>
  <c r="H25" i="3"/>
  <c r="F25" i="3"/>
  <c r="H20" i="4" s="1"/>
  <c r="J20" i="4" s="1"/>
  <c r="H24" i="3"/>
  <c r="H19" i="4" s="1"/>
  <c r="J19" i="4" s="1"/>
  <c r="F24" i="3"/>
  <c r="H23" i="3"/>
  <c r="F23" i="3"/>
  <c r="H22" i="3"/>
  <c r="F22" i="3"/>
  <c r="H21" i="3"/>
  <c r="F21" i="3"/>
  <c r="H20" i="3"/>
  <c r="F20" i="3"/>
  <c r="H15" i="4" s="1"/>
  <c r="J15" i="4" s="1"/>
  <c r="H19" i="3"/>
  <c r="F19" i="3"/>
  <c r="F5" i="3"/>
  <c r="L77" i="2"/>
  <c r="J77" i="2"/>
  <c r="F77" i="2"/>
  <c r="F78" i="2" s="1"/>
  <c r="D77" i="2"/>
  <c r="L66" i="2"/>
  <c r="J66" i="2"/>
  <c r="F66" i="2"/>
  <c r="D66" i="2"/>
  <c r="P1" i="2"/>
  <c r="E1" i="1"/>
  <c r="G204" i="7" l="1"/>
  <c r="H294" i="7"/>
  <c r="I147" i="7"/>
  <c r="J225" i="7"/>
  <c r="L225" i="7" s="1"/>
  <c r="J254" i="7"/>
  <c r="L254" i="7" s="1"/>
  <c r="I294" i="7"/>
  <c r="J117" i="7"/>
  <c r="L117" i="7" s="1"/>
  <c r="H44" i="4"/>
  <c r="J147" i="7"/>
  <c r="L147" i="7" s="1"/>
  <c r="F204" i="7"/>
  <c r="G315" i="7"/>
  <c r="H14" i="4"/>
  <c r="F48" i="3"/>
  <c r="F61" i="3" s="1"/>
  <c r="H45" i="4"/>
  <c r="J45" i="4" s="1"/>
  <c r="J197" i="7"/>
  <c r="H48" i="3"/>
  <c r="H61" i="3" s="1"/>
  <c r="H204" i="7"/>
  <c r="I204" i="7"/>
  <c r="F294" i="7"/>
  <c r="L104" i="7"/>
  <c r="G294" i="7"/>
  <c r="L314" i="7"/>
  <c r="J293" i="7"/>
  <c r="L293" i="7" s="1"/>
  <c r="J78" i="2"/>
  <c r="L78" i="2"/>
  <c r="D78" i="2"/>
  <c r="I315" i="7" l="1"/>
  <c r="H315" i="7"/>
  <c r="H43" i="4"/>
  <c r="J14" i="4"/>
  <c r="J204" i="7"/>
  <c r="L204" i="7" s="1"/>
  <c r="F315" i="7"/>
  <c r="J294" i="7"/>
  <c r="L197" i="7"/>
  <c r="H52" i="4"/>
  <c r="J44" i="4"/>
  <c r="J52" i="4" l="1"/>
  <c r="L294" i="7"/>
  <c r="L315" i="7" s="1"/>
  <c r="J315" i="7"/>
  <c r="J317" i="7" s="1"/>
  <c r="J43" i="4"/>
  <c r="H56" i="4"/>
  <c r="J56" i="4" l="1"/>
</calcChain>
</file>

<file path=xl/sharedStrings.xml><?xml version="1.0" encoding="utf-8"?>
<sst xmlns="http://schemas.openxmlformats.org/spreadsheetml/2006/main" count="1757" uniqueCount="593">
  <si>
    <t>200.    COMPARATIVE  STATEMENT  OF  FINANCIAL  POSITION  -  EXPLANATORY NOTES</t>
  </si>
  <si>
    <t>(Dollars in thousands)</t>
  </si>
  <si>
    <t>The notes listed below are provided to disclose supplementary information on matters which have an important effect on the</t>
  </si>
  <si>
    <t>financial condition of the carrier.  The carrier shall give the particulars called for herein and where there is nothing to report,</t>
  </si>
  <si>
    <t>insert the word "none", and in addition thereto shall enter in separate notes with suitable particulars other matters involving</t>
  </si>
  <si>
    <t>material amounts of the character commonly disclosed in financial statements under generally accepted accounting principles,</t>
  </si>
  <si>
    <t>except as shown in other schedules.  This includes statements explaining (1) service interruption insurance policies and indicating</t>
  </si>
  <si>
    <t xml:space="preserve">the amount of indemnity to which respondent will be entitled for work stoppage losses and the maximum amount of additional </t>
  </si>
  <si>
    <t>premium respondent may be obligated to pay in the event such losses are sustained by other railroads; (2) particulars concerning</t>
  </si>
  <si>
    <t>obligations for stock purchase options granted to officers and employees; and (3) what entries have been made for net income or</t>
  </si>
  <si>
    <t>retained income restricted under provisions of mortgages and other arrangements.</t>
  </si>
  <si>
    <t>1.</t>
  </si>
  <si>
    <t>Amount (estimated, if necessary) of net income or retained income which has to be provided for capital expendi-</t>
  </si>
  <si>
    <t xml:space="preserve">tures, and for sinking funds, pursuant to provisions of reorganization plans, mortgages, deeds of trust, or other </t>
  </si>
  <si>
    <r>
      <t xml:space="preserve">contracts:   $     </t>
    </r>
    <r>
      <rPr>
        <b/>
        <sz val="8"/>
        <color indexed="8"/>
        <rFont val="Times New Roman"/>
        <family val="1"/>
      </rPr>
      <t xml:space="preserve"> N/A </t>
    </r>
    <r>
      <rPr>
        <sz val="8"/>
        <color indexed="8"/>
        <rFont val="Times New Roman"/>
        <family val="1"/>
      </rPr>
      <t xml:space="preserve">      </t>
    </r>
  </si>
  <si>
    <t>2.</t>
  </si>
  <si>
    <t>Estimated amount of future earnings which can be realized before paying Federal income taxes because of unused</t>
  </si>
  <si>
    <t xml:space="preserve">and available net operating loss carryover on January 1 of the year following that for which the report is made:        </t>
  </si>
  <si>
    <t>None</t>
  </si>
  <si>
    <t>3.</t>
  </si>
  <si>
    <t>(a)</t>
  </si>
  <si>
    <t>Explain the procedure in accounting for pension funds and recording in the accounts the current and past service</t>
  </si>
  <si>
    <r>
      <t xml:space="preserve">pension costs, indicating whether or not consistent with the prior year: </t>
    </r>
    <r>
      <rPr>
        <b/>
        <sz val="8"/>
        <color indexed="8"/>
        <rFont val="Times New Roman"/>
        <family val="1"/>
      </rPr>
      <t>N/A</t>
    </r>
  </si>
  <si>
    <t>(b)</t>
  </si>
  <si>
    <t>State amount, if any, representing the excess of the actuarially computed value of vested benefits over the total of</t>
  </si>
  <si>
    <r>
      <t xml:space="preserve">the pension fund:  </t>
    </r>
    <r>
      <rPr>
        <b/>
        <sz val="8"/>
        <color indexed="8"/>
        <rFont val="Times New Roman"/>
        <family val="1"/>
      </rPr>
      <t/>
    </r>
  </si>
  <si>
    <t>(c)</t>
  </si>
  <si>
    <r>
      <t xml:space="preserve">Is any part of pension plan funded?  Specify:   </t>
    </r>
    <r>
      <rPr>
        <b/>
        <sz val="8"/>
        <color indexed="8"/>
        <rFont val="Times New Roman"/>
        <family val="1"/>
      </rPr>
      <t xml:space="preserve">Yes  </t>
    </r>
    <r>
      <rPr>
        <sz val="8"/>
        <color indexed="8"/>
        <rFont val="Times New Roman"/>
        <family val="1"/>
      </rPr>
      <t xml:space="preserve">       No         </t>
    </r>
  </si>
  <si>
    <t>(i)</t>
  </si>
  <si>
    <r>
      <t xml:space="preserve">If funding is by insurance, give name of insuring company              </t>
    </r>
    <r>
      <rPr>
        <b/>
        <sz val="8"/>
        <color indexed="8"/>
        <rFont val="Times New Roman"/>
        <family val="1"/>
      </rPr>
      <t xml:space="preserve"> N/A</t>
    </r>
    <r>
      <rPr>
        <sz val="8"/>
        <color indexed="8"/>
        <rFont val="Times New Roman"/>
        <family val="1"/>
      </rPr>
      <t xml:space="preserve">            </t>
    </r>
  </si>
  <si>
    <r>
      <t xml:space="preserve">If funding is by trust agent, list trustee(s):  </t>
    </r>
    <r>
      <rPr>
        <b/>
        <sz val="8"/>
        <color indexed="8"/>
        <rFont val="Times New Roman"/>
        <family val="1"/>
      </rPr>
      <t>N/A</t>
    </r>
  </si>
  <si>
    <r>
      <t xml:space="preserve">      Date of trust agreement or latest amendment:  </t>
    </r>
    <r>
      <rPr>
        <b/>
        <sz val="8"/>
        <color indexed="8"/>
        <rFont val="Times New Roman"/>
        <family val="1"/>
      </rPr>
      <t>N/A</t>
    </r>
  </si>
  <si>
    <r>
      <t xml:space="preserve">      If respondent is affiliated in any way with the trustee(s), explain affiliation                     </t>
    </r>
    <r>
      <rPr>
        <b/>
        <sz val="8"/>
        <color indexed="8"/>
        <rFont val="Times New Roman"/>
        <family val="1"/>
      </rPr>
      <t xml:space="preserve"> N/A</t>
    </r>
    <r>
      <rPr>
        <sz val="8"/>
        <color indexed="8"/>
        <rFont val="Times New Roman"/>
        <family val="1"/>
      </rPr>
      <t xml:space="preserve">                  </t>
    </r>
  </si>
  <si>
    <t>(d)</t>
  </si>
  <si>
    <t>List affiliated companies which are included in the pension plan funding agreement and describe basis for allocating</t>
  </si>
  <si>
    <r>
      <t xml:space="preserve">charges under the agreement. </t>
    </r>
    <r>
      <rPr>
        <b/>
        <sz val="8"/>
        <color indexed="8"/>
        <rFont val="Times New Roman"/>
        <family val="1"/>
      </rPr>
      <t xml:space="preserve"> N/A</t>
    </r>
  </si>
  <si>
    <t xml:space="preserve"> </t>
  </si>
  <si>
    <t>(e)</t>
  </si>
  <si>
    <t>Is any part of the pension plan fund invested in stock or other securities of the respondent or any of its</t>
  </si>
  <si>
    <r>
      <t xml:space="preserve">affiliates?   Specify:   Yes            No </t>
    </r>
    <r>
      <rPr>
        <b/>
        <sz val="8"/>
        <color indexed="8"/>
        <rFont val="Times New Roman"/>
        <family val="1"/>
      </rPr>
      <t xml:space="preserve">  </t>
    </r>
  </si>
  <si>
    <r>
      <t xml:space="preserve">If yes, give number of the shares for each class of stock or other security   </t>
    </r>
    <r>
      <rPr>
        <b/>
        <sz val="8"/>
        <color indexed="8"/>
        <rFont val="Times New Roman"/>
        <family val="1"/>
      </rPr>
      <t>N/A</t>
    </r>
  </si>
  <si>
    <t xml:space="preserve">(ii) </t>
  </si>
  <si>
    <r>
      <t xml:space="preserve">Are voting rights attached to any securities held by the pension plan?   Specify:   </t>
    </r>
    <r>
      <rPr>
        <b/>
        <sz val="8"/>
        <color indexed="8"/>
        <rFont val="Times New Roman"/>
        <family val="1"/>
      </rPr>
      <t xml:space="preserve">Yes  </t>
    </r>
    <r>
      <rPr>
        <sz val="8"/>
        <color indexed="8"/>
        <rFont val="Times New Roman"/>
        <family val="1"/>
      </rPr>
      <t xml:space="preserve">       No </t>
    </r>
  </si>
  <si>
    <r>
      <t xml:space="preserve">If yes, who determines how stock is voted?  </t>
    </r>
    <r>
      <rPr>
        <b/>
        <sz val="8"/>
        <color indexed="8"/>
        <rFont val="Times New Roman"/>
        <family val="1"/>
      </rPr>
      <t>N/A</t>
    </r>
  </si>
  <si>
    <t>4.</t>
  </si>
  <si>
    <t>State whether a segregated political fund has been established as provided by the Federal Election Campaign Act of</t>
  </si>
  <si>
    <r>
      <t xml:space="preserve">1971  (18  U.S.C.  610):    Yes      X       </t>
    </r>
    <r>
      <rPr>
        <b/>
        <sz val="8"/>
        <color indexed="8"/>
        <rFont val="Times New Roman"/>
        <family val="1"/>
      </rPr>
      <t xml:space="preserve"> No         </t>
    </r>
    <r>
      <rPr>
        <sz val="8"/>
        <color indexed="8"/>
        <rFont val="Times New Roman"/>
        <family val="1"/>
      </rPr>
      <t xml:space="preserve"> </t>
    </r>
  </si>
  <si>
    <t>5.</t>
  </si>
  <si>
    <t>The amount of employers contribution to employee stock ownership plans for the current year was:    $1,234.</t>
  </si>
  <si>
    <t>The amount of investment tax credit used to reduce current income tax expense resulting from contributions to</t>
  </si>
  <si>
    <r>
      <t xml:space="preserve">qualified employee stock ownership plans for the current year was:   $   </t>
    </r>
    <r>
      <rPr>
        <b/>
        <sz val="8"/>
        <color indexed="8"/>
        <rFont val="Times New Roman"/>
        <family val="1"/>
      </rPr>
      <t xml:space="preserve">  N/A</t>
    </r>
    <r>
      <rPr>
        <sz val="8"/>
        <color indexed="8"/>
        <rFont val="Times New Roman"/>
        <family val="1"/>
      </rPr>
      <t xml:space="preserve">    </t>
    </r>
  </si>
  <si>
    <t>6.</t>
  </si>
  <si>
    <t>In reference to Docket No. 37465, specify the total amount of business entertainment expenditures charged to the</t>
  </si>
  <si>
    <r>
      <t xml:space="preserve">non-operating expense account:   $      </t>
    </r>
    <r>
      <rPr>
        <b/>
        <sz val="8"/>
        <color indexed="8"/>
        <rFont val="Times New Roman"/>
        <family val="1"/>
      </rPr>
      <t xml:space="preserve">N/A </t>
    </r>
    <r>
      <rPr>
        <sz val="8"/>
        <color indexed="8"/>
        <rFont val="Times New Roman"/>
        <family val="1"/>
      </rPr>
      <t xml:space="preserve">    </t>
    </r>
  </si>
  <si>
    <t>Continued on following page</t>
  </si>
  <si>
    <t xml:space="preserve">       Railroad Annual Report R-1</t>
  </si>
  <si>
    <t>332.    DEPRECIATION BASE AND RATES - ROAD AND EQUIPMENT</t>
  </si>
  <si>
    <t>OWNED AND USED AND LEASED FROM OTHERS</t>
  </si>
  <si>
    <t xml:space="preserve">     1. Show in columns (b) and (e), for each primary account, the depreciation base used to compute depreciation charges for the</t>
  </si>
  <si>
    <t>month of January, and in columns (c) and (f), the depreciation charges for the month of December.  In columns (d) and (g) show the</t>
  </si>
  <si>
    <t>composite rates used in computing depreciation charges for December, and on lines 30 and 39 of these columns show the</t>
  </si>
  <si>
    <t>composite percentage for all road and equipment accounts, respectively, ascertained by applying the primary account composite</t>
  </si>
  <si>
    <t>rates to the depreciation base used in computing the charges for December, and dividing that total by the total depreciation</t>
  </si>
  <si>
    <t>base for the same month.  The depreciation base should not include the cost of equipment used, but not owned, when the rents</t>
  </si>
  <si>
    <t xml:space="preserve">are included in rent for equipment and Account Nos. 31-22-00, 31-23-00,  31-25-00, 31-21-00, 35-21-00, 35-23-00, 35-22-00, and </t>
  </si>
  <si>
    <t>35-25-00.  It should include cost of equipment owned and leased to others when the rents therefrom are included in the rent for</t>
  </si>
  <si>
    <t>equipment Accounts Nos. 32-21-00, 32-22-00, 32-23-00, 32-25-00, 36-21-00, 36-22-00, 36-23-00, and 36-25-00, inclusive.  Composite</t>
  </si>
  <si>
    <t>rates used should be those prescribed or authorized by the Board, except that where the use of component rates has been authorized,</t>
  </si>
  <si>
    <t>the composite rates to be shown for the respective primary accounts should be recomputed from the December charges developed</t>
  </si>
  <si>
    <t>by the use of the authorized rates.  If any changes in rates were effective during the year, give particulars in a footnote.</t>
  </si>
  <si>
    <t xml:space="preserve">    2. All leased properties may be combined and one composite rate computed for each primary account, or a separate schedule may</t>
  </si>
  <si>
    <t>be included for each such property.</t>
  </si>
  <si>
    <t xml:space="preserve">     3. Show in columns (e), (f) and (g) data applicable to Lessor property, when the rent therefore is included in Account Nos.</t>
  </si>
  <si>
    <t>31-11-00, 31-12-00, 31-13-00, 31-21-00, 31-22-00, and 31-23-00, inclusive.</t>
  </si>
  <si>
    <t xml:space="preserve">     4. If depreciation accruals have been discontinued for any account, the depreciation base should be reported, nevertheless, in</t>
  </si>
  <si>
    <t>support of depreciation reserves. Authority for the discontinuance of accruals should be shown in a footnote indicating the effected</t>
  </si>
  <si>
    <t>account(s).</t>
  </si>
  <si>
    <t xml:space="preserve">     5. Disclosures in the respective sections of this schedule may be omitted if either total road leased from others or total equipment</t>
  </si>
  <si>
    <t>leased from others represents less than 5% of total road owned or total equipment owned, respectively.</t>
  </si>
  <si>
    <t>OWNED AND USED</t>
  </si>
  <si>
    <t>LEASED FROM OTHERS</t>
  </si>
  <si>
    <t>Line</t>
  </si>
  <si>
    <t>Depreciation base</t>
  </si>
  <si>
    <t>Annual</t>
  </si>
  <si>
    <t>1/1</t>
  </si>
  <si>
    <t>12/1</t>
  </si>
  <si>
    <t>composite</t>
  </si>
  <si>
    <t>At beginning</t>
  </si>
  <si>
    <t>At close</t>
  </si>
  <si>
    <t>rate</t>
  </si>
  <si>
    <t>No.</t>
  </si>
  <si>
    <t>Account</t>
  </si>
  <si>
    <t>of year</t>
  </si>
  <si>
    <t>(percent)</t>
  </si>
  <si>
    <t>(f)</t>
  </si>
  <si>
    <t>(g)</t>
  </si>
  <si>
    <t>ROAD</t>
  </si>
  <si>
    <t>1</t>
  </si>
  <si>
    <t xml:space="preserve">  (3)   Grading</t>
  </si>
  <si>
    <t>2</t>
  </si>
  <si>
    <t xml:space="preserve">  (4)   Other Right-of-way expenditures</t>
  </si>
  <si>
    <t>3</t>
  </si>
  <si>
    <t xml:space="preserve">  (5)   Tunnels and subways</t>
  </si>
  <si>
    <t>4</t>
  </si>
  <si>
    <t xml:space="preserve">  (6)   Bridges, trestles, and culverts</t>
  </si>
  <si>
    <t>5</t>
  </si>
  <si>
    <t xml:space="preserve">  (7)   Elevated structures</t>
  </si>
  <si>
    <t>6</t>
  </si>
  <si>
    <t xml:space="preserve">  (8)   Ties</t>
  </si>
  <si>
    <t>7</t>
  </si>
  <si>
    <t xml:space="preserve">  (9)   Rail and other track material</t>
  </si>
  <si>
    <t>8</t>
  </si>
  <si>
    <t>(11)   Ballast</t>
  </si>
  <si>
    <t>9</t>
  </si>
  <si>
    <t>(13)   Fences, snowsheds, and signs</t>
  </si>
  <si>
    <t>10</t>
  </si>
  <si>
    <t>(16)   Station and office buildings</t>
  </si>
  <si>
    <t>11</t>
  </si>
  <si>
    <t>(17)   Roadway buildings</t>
  </si>
  <si>
    <t>12</t>
  </si>
  <si>
    <t>(18)   Water stations</t>
  </si>
  <si>
    <t>13</t>
  </si>
  <si>
    <t>(19)   Fuel stations</t>
  </si>
  <si>
    <t>14</t>
  </si>
  <si>
    <t>(20)   Shops and enginehouses</t>
  </si>
  <si>
    <t>15</t>
  </si>
  <si>
    <t>(22)   Storage warehouses</t>
  </si>
  <si>
    <t>16</t>
  </si>
  <si>
    <t>(23)  Wharves and docks</t>
  </si>
  <si>
    <t>17</t>
  </si>
  <si>
    <t>(24)   Coal and ore wharves</t>
  </si>
  <si>
    <t>18</t>
  </si>
  <si>
    <t>(25)   TOFC/COFC  terminals</t>
  </si>
  <si>
    <t>19</t>
  </si>
  <si>
    <t>(26)   Communication systems</t>
  </si>
  <si>
    <t>20</t>
  </si>
  <si>
    <t>(27)   Signals and interlockers</t>
  </si>
  <si>
    <t>21</t>
  </si>
  <si>
    <t>(29)   Power plants</t>
  </si>
  <si>
    <t>22</t>
  </si>
  <si>
    <t>(31)   Power-transmission systems</t>
  </si>
  <si>
    <t>23</t>
  </si>
  <si>
    <t>(35)   Miscellaneous structures</t>
  </si>
  <si>
    <t>24</t>
  </si>
  <si>
    <t>(37)   Roadway machines</t>
  </si>
  <si>
    <t>25</t>
  </si>
  <si>
    <t>(39)   Public improvements - Construction</t>
  </si>
  <si>
    <t>26</t>
  </si>
  <si>
    <t>(44)   Shop machinery</t>
  </si>
  <si>
    <t>27</t>
  </si>
  <si>
    <t>(45)   Power-plant machinery</t>
  </si>
  <si>
    <t>28</t>
  </si>
  <si>
    <t>All other road accounts</t>
  </si>
  <si>
    <t>29</t>
  </si>
  <si>
    <t>Amortization (other than defense projects)</t>
  </si>
  <si>
    <t>30</t>
  </si>
  <si>
    <t xml:space="preserve">          TOTAL ROAD</t>
  </si>
  <si>
    <t>EQUIPMENT</t>
  </si>
  <si>
    <t>31</t>
  </si>
  <si>
    <t xml:space="preserve">(52)   Locomotives  </t>
  </si>
  <si>
    <t>32</t>
  </si>
  <si>
    <t>(53)   Freight-train cars</t>
  </si>
  <si>
    <t>33</t>
  </si>
  <si>
    <t>(54)   Passenger-train cars</t>
  </si>
  <si>
    <t>34</t>
  </si>
  <si>
    <t>(55)   Highway revenue equipment</t>
  </si>
  <si>
    <t>35</t>
  </si>
  <si>
    <t>(56)   Floating equipment</t>
  </si>
  <si>
    <t>36</t>
  </si>
  <si>
    <t>(57)   Work equipment</t>
  </si>
  <si>
    <t>37</t>
  </si>
  <si>
    <t>(58)   Miscellaneous equipment</t>
  </si>
  <si>
    <t>38</t>
  </si>
  <si>
    <t>(59)   Computer systems and word</t>
  </si>
  <si>
    <t xml:space="preserve">              processing equipment</t>
  </si>
  <si>
    <t>39</t>
  </si>
  <si>
    <t xml:space="preserve">          TOTAL EQUIPMENT</t>
  </si>
  <si>
    <t>40</t>
  </si>
  <si>
    <t>GRAND TOTAL</t>
  </si>
  <si>
    <t>N/A</t>
  </si>
  <si>
    <t xml:space="preserve">  Railroad Anuual Report R-1</t>
  </si>
  <si>
    <t>Instructions:</t>
  </si>
  <si>
    <t>1. PTC 330 Schedules (pages 99 &amp; 100) and in thousands for Soo Line Corp. only.</t>
  </si>
  <si>
    <t>2. Enter into column B the ending balances of the prior year. See the prior year PTC 330 schedule page 100 for the prior year ending balances.</t>
  </si>
  <si>
    <t xml:space="preserve">PTC 330.    ROAD  PROPERTY  AND  EQUIPMENT  AND  IMPROVEMENTS  TO  LEASED </t>
  </si>
  <si>
    <t>PROPERTY  AND  EQUIPMENT</t>
  </si>
  <si>
    <t>Expenditures</t>
  </si>
  <si>
    <t>during the year</t>
  </si>
  <si>
    <t>Balance</t>
  </si>
  <si>
    <t>for original road</t>
  </si>
  <si>
    <t>for purchase of</t>
  </si>
  <si>
    <t>Cross</t>
  </si>
  <si>
    <t>beginning</t>
  </si>
  <si>
    <t>&amp; equipment, &amp;</t>
  </si>
  <si>
    <t>existing lines, re-</t>
  </si>
  <si>
    <t>Check</t>
  </si>
  <si>
    <t>road extensions</t>
  </si>
  <si>
    <t>organizations, etc.</t>
  </si>
  <si>
    <t xml:space="preserve">      1</t>
  </si>
  <si>
    <t xml:space="preserve">  (2)   Land for transportation purposes</t>
  </si>
  <si>
    <t xml:space="preserve">      2</t>
  </si>
  <si>
    <t xml:space="preserve">      3</t>
  </si>
  <si>
    <t xml:space="preserve">  (4)   Other right-of-way expenditures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</si>
  <si>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</si>
  <si>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</si>
  <si>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</si>
  <si>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</si>
  <si>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</si>
  <si>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</si>
  <si>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 xml:space="preserve">    10</t>
  </si>
  <si>
    <t>(13)   Fences, snow sheds, and signs</t>
  </si>
  <si>
    <t xml:space="preserve">    11</t>
  </si>
  <si>
    <t xml:space="preserve">    12</t>
  </si>
  <si>
    <t xml:space="preserve">    13</t>
  </si>
  <si>
    <t xml:space="preserve">    14</t>
  </si>
  <si>
    <t xml:space="preserve">    15</t>
  </si>
  <si>
    <t xml:space="preserve">    16</t>
  </si>
  <si>
    <t xml:space="preserve">    17</t>
  </si>
  <si>
    <t xml:space="preserve">    18</t>
  </si>
  <si>
    <t xml:space="preserve">    19</t>
  </si>
  <si>
    <t xml:space="preserve">    20</t>
  </si>
  <si>
    <t xml:space="preserve">    21</t>
  </si>
  <si>
    <t xml:space="preserve">    22</t>
  </si>
  <si>
    <t xml:space="preserve">    23</t>
  </si>
  <si>
    <t xml:space="preserve">    24</t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</si>
  <si>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</si>
  <si>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</si>
  <si>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</si>
  <si>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</si>
  <si>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</si>
  <si>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      Other (specify and explain)</t>
  </si>
  <si>
    <t xml:space="preserve">    30</t>
  </si>
  <si>
    <t xml:space="preserve">          TOTAL  EXPENDITURES  FOR  ROAD</t>
  </si>
  <si>
    <t xml:space="preserve">    31</t>
  </si>
  <si>
    <t>(52)   Locomotives</t>
  </si>
  <si>
    <t xml:space="preserve">    32</t>
  </si>
  <si>
    <t xml:space="preserve">    33</t>
  </si>
  <si>
    <t xml:space="preserve">    34</t>
  </si>
  <si>
    <t xml:space="preserve">    35</t>
  </si>
  <si>
    <t xml:space="preserve">    36</t>
  </si>
  <si>
    <t xml:space="preserve">    37</t>
  </si>
  <si>
    <t xml:space="preserve">    38</t>
  </si>
  <si>
    <t>(59)   Computer systems and word processing equipment</t>
  </si>
  <si>
    <t xml:space="preserve">    39</t>
  </si>
  <si>
    <t xml:space="preserve">          TOTAL EXPENDITURES FOR EQUIPMENT</t>
  </si>
  <si>
    <t xml:space="preserve">    40</t>
  </si>
  <si>
    <t>(76)   Interest during construction</t>
  </si>
  <si>
    <t xml:space="preserve">    41</t>
  </si>
  <si>
    <t>(80)   Other elements of investment</t>
  </si>
  <si>
    <t xml:space="preserve">    42</t>
  </si>
  <si>
    <t>(90)   Construction in progress</t>
  </si>
  <si>
    <t xml:space="preserve">    43</t>
  </si>
  <si>
    <t xml:space="preserve">          GRAND  TOTAL</t>
  </si>
  <si>
    <t>*</t>
  </si>
  <si>
    <t>KCS has also incurred $23,432 to date for investment in PTC-220 LLC, a 14% owned affiliate that</t>
  </si>
  <si>
    <t>holds licenses of large blocks of radio spectrum and other assets for the deployment of PTC.</t>
  </si>
  <si>
    <t xml:space="preserve">     PTC Supplement to  Railroad Annual Report R-1</t>
  </si>
  <si>
    <t>PTC 330.    ROAD  PROPERTY  AND  EQUIPMENT  AND  IMPROVEMENTS  TO  LEASED</t>
  </si>
  <si>
    <t>PROPERTY  AND  EQUIPMENT - Cont'd.</t>
  </si>
  <si>
    <t>Expenditures for</t>
  </si>
  <si>
    <t>Credits for property</t>
  </si>
  <si>
    <t>Net changes during</t>
  </si>
  <si>
    <t>Balance at</t>
  </si>
  <si>
    <t>additions during</t>
  </si>
  <si>
    <t>retired during</t>
  </si>
  <si>
    <t>the year</t>
  </si>
  <si>
    <t>close of year</t>
  </si>
  <si>
    <t>(h)</t>
  </si>
  <si>
    <t>41</t>
  </si>
  <si>
    <t>42</t>
  </si>
  <si>
    <t>43</t>
  </si>
  <si>
    <t>PTC Supplement to Railroad Annual Report R-1</t>
  </si>
  <si>
    <t>PTC 335.    ACCUMULATED DEPRECIATION- ROAD AND EQUIPMENT OWNED AND USED</t>
  </si>
  <si>
    <t>(Dollars in Thousand)</t>
  </si>
  <si>
    <t xml:space="preserve">     1. Disclose the required information in regard to credits and debits to Account No. 735, "Accumulated Depreciation: Road and</t>
  </si>
  <si>
    <t>Equipment Property", during the year relating to owned and used road equipment. Include entries for depreciation of equipment</t>
  </si>
  <si>
    <t>owned but not used when the resulting rents are included in the "Lease Rentals-Credit-Equipment" accounts and "Other Rents-</t>
  </si>
  <si>
    <t>Credit-Equipment" accounts. Exclude any entries of depreciation of equipment that is used but not owned when the resulting rents</t>
  </si>
  <si>
    <t>are included in "Lease Rental- Debit-Equipment" account and "other Rents-Debit-Equipment" accounts. (See Schedule 351 for</t>
  </si>
  <si>
    <t>the accumulated depreciation to road and equipment owned and leased to others.)</t>
  </si>
  <si>
    <t xml:space="preserve">     2. If any data are included in columns (d) or (f), explain the entries in detail.</t>
  </si>
  <si>
    <t xml:space="preserve">     3. A debit balance in columns (b) or (g) for any primary account should be designated "Dr."</t>
  </si>
  <si>
    <t xml:space="preserve">     4. If there is any inconsistency between the credits to the reserve as shown in column (c) and the charges to operating expenses, a</t>
  </si>
  <si>
    <t>full explanation should be given.</t>
  </si>
  <si>
    <t xml:space="preserve">     5. Enter amounts representing amortization under an authorized program other than for defense projects on lines 29 and 39.</t>
  </si>
  <si>
    <t>CREDITS TO RESERVE</t>
  </si>
  <si>
    <t>DEBITS TO RESERVE</t>
  </si>
  <si>
    <t>During the year</t>
  </si>
  <si>
    <t xml:space="preserve">Balance </t>
  </si>
  <si>
    <t>Charges to</t>
  </si>
  <si>
    <t xml:space="preserve">           Other</t>
  </si>
  <si>
    <t>at beginning</t>
  </si>
  <si>
    <t>operating</t>
  </si>
  <si>
    <t>Other</t>
  </si>
  <si>
    <t>Retirements</t>
  </si>
  <si>
    <t>debits</t>
  </si>
  <si>
    <t>at close</t>
  </si>
  <si>
    <t>expenses</t>
  </si>
  <si>
    <t>credits</t>
  </si>
  <si>
    <t xml:space="preserve">(d)  </t>
  </si>
  <si>
    <t xml:space="preserve">     (e)</t>
  </si>
  <si>
    <t xml:space="preserve">(f) </t>
  </si>
  <si>
    <t xml:space="preserve">           (g)</t>
  </si>
  <si>
    <t xml:space="preserve">(3) Grading                                         </t>
  </si>
  <si>
    <t>Other right-of-way expe'ditures</t>
  </si>
  <si>
    <t>(5) Tunnels and subways</t>
  </si>
  <si>
    <t>(6) Bridges, trestles, and culverts</t>
  </si>
  <si>
    <t>(7) Elevated structures</t>
  </si>
  <si>
    <t xml:space="preserve">(8) Ties                                              </t>
  </si>
  <si>
    <t xml:space="preserve">(9) Rail and other track material        </t>
  </si>
  <si>
    <t xml:space="preserve">(11) Ballast                                        </t>
  </si>
  <si>
    <t>(13) Fences, snowsheds, and signs</t>
  </si>
  <si>
    <t>(16) Station and office buildings</t>
  </si>
  <si>
    <t>(17) Roadway buildings</t>
  </si>
  <si>
    <t>(18) Water stations</t>
  </si>
  <si>
    <t>(19) Fuel stations</t>
  </si>
  <si>
    <t>(20) Shops and enginehouses</t>
  </si>
  <si>
    <t>(22) Storage warehouses</t>
  </si>
  <si>
    <t>(23) Wharves and docks</t>
  </si>
  <si>
    <t>(24) Coal and ore wharves</t>
  </si>
  <si>
    <t>(25) TOFC/COFC  terminals</t>
  </si>
  <si>
    <t>(26) Communication systems</t>
  </si>
  <si>
    <t>(27) Signals and interlockers</t>
  </si>
  <si>
    <t>(29) Power plants</t>
  </si>
  <si>
    <t>(31) Power-transmission systems</t>
  </si>
  <si>
    <t>(35) Miscellaneous structures</t>
  </si>
  <si>
    <t>(37) Roadway machines</t>
  </si>
  <si>
    <t>(39) Public improvements-Const.</t>
  </si>
  <si>
    <t xml:space="preserve">(44) Shop machinery                         </t>
  </si>
  <si>
    <t>(45) Power-plant machinery</t>
  </si>
  <si>
    <t xml:space="preserve">Amortization (Adjustments)               </t>
  </si>
  <si>
    <t xml:space="preserve">          TOTAL  ROAD</t>
  </si>
  <si>
    <t xml:space="preserve">(52) Locomotives  </t>
  </si>
  <si>
    <t>(53) Freight-train cars</t>
  </si>
  <si>
    <t>(54) Passenger-train cars</t>
  </si>
  <si>
    <t>(55) Highway revenue equipment</t>
  </si>
  <si>
    <t>(56) Floating equipment</t>
  </si>
  <si>
    <t>(57) Work equipment</t>
  </si>
  <si>
    <t>(58) Miscellaneous equipment</t>
  </si>
  <si>
    <t>(59) Computer systems and word</t>
  </si>
  <si>
    <t xml:space="preserve">           processing equipment</t>
  </si>
  <si>
    <t>Amortization (Adjustments)</t>
  </si>
  <si>
    <t>TOTAL  EQUIPMENT</t>
  </si>
  <si>
    <t>GRAND  TOTAL</t>
  </si>
  <si>
    <t>PTC 352B.    INVESTMENT IN RAILWAY PROPERTY USED IN TRANSPORTATION SERVICE_x001F_</t>
  </si>
  <si>
    <t>(By Property Accounts)</t>
  </si>
  <si>
    <t xml:space="preserve">     1. In columns (b) through (e) give, by primary accounts, the amount of investment at the close of the year in property of respondent</t>
  </si>
  <si>
    <t>and each group or class of companies and properties.</t>
  </si>
  <si>
    <t xml:space="preserve">    2. The amounts for respondent and for each group or class of companies and properties on line 44 herein, should correspond with</t>
  </si>
  <si>
    <t>the amounts for each class of company and property shown in schedule 352A. Continuing records shall be maintained by respondent</t>
  </si>
  <si>
    <t>of the primary property accounts separately for each company or property included in the schedule.</t>
  </si>
  <si>
    <t xml:space="preserve">    3. Report on line 29 amounts representing capitalization of rentals for leased property based on 6 percent per year where property</t>
  </si>
  <si>
    <t>is not classified by accounts by non-carrier owners, or where cost of property leased from other carriers is not ascertainable. Identify</t>
  </si>
  <si>
    <t>non-carrier owners, and briefly explain on page 39 methods of estimating value of property of non-carriers or property of other</t>
  </si>
  <si>
    <t>carriers.</t>
  </si>
  <si>
    <t xml:space="preserve">    4. Report on line 30 amounts not includible in the accounts shown, or on line 29. The items included should be briefly identified and</t>
  </si>
  <si>
    <t>explained. Also include here those items after permission is obained from the Board for exceptions to prescribed accounting.</t>
  </si>
  <si>
    <t>Reference to such authority should be made when explaining the amounts reported. Respondents must not make arbitrary changes to</t>
  </si>
  <si>
    <t>the printed stub or column headings without specific authority from the Board.</t>
  </si>
  <si>
    <t>Respondent</t>
  </si>
  <si>
    <t>Lessor</t>
  </si>
  <si>
    <t>Inactive</t>
  </si>
  <si>
    <t>Other leased</t>
  </si>
  <si>
    <t>railroads</t>
  </si>
  <si>
    <t>(proprietary</t>
  </si>
  <si>
    <t>properties</t>
  </si>
  <si>
    <t xml:space="preserve">    companies)</t>
  </si>
  <si>
    <t xml:space="preserve">          Leased property capitalized rentals (explain)</t>
  </si>
  <si>
    <t>44</t>
  </si>
  <si>
    <t xml:space="preserve">   PTC Supplement to Railroad Annual Report R-1</t>
  </si>
  <si>
    <t>R</t>
  </si>
  <si>
    <t xml:space="preserve">     410. RAILWAY OPERATING EXPENSES</t>
  </si>
  <si>
    <t>a</t>
  </si>
  <si>
    <t>(Dollars in Thousands)</t>
  </si>
  <si>
    <t>o</t>
  </si>
  <si>
    <t>i</t>
  </si>
  <si>
    <t>l</t>
  </si>
  <si>
    <t>State the railway operating expenses on respondent's road for the year, classifying them in accordance with the Uniform System of Accounts for Railroad Companies, and allocate the common</t>
  </si>
  <si>
    <t>d</t>
  </si>
  <si>
    <t>r</t>
  </si>
  <si>
    <t>operating expenses in accordance with the Board's rules governing the separation of such expenses between freight and passenger services.</t>
  </si>
  <si>
    <t>I</t>
  </si>
  <si>
    <t>n</t>
  </si>
  <si>
    <t>Material, tools,</t>
  </si>
  <si>
    <t>Total</t>
  </si>
  <si>
    <t>Name of railway operating expense account</t>
  </si>
  <si>
    <t>Salaries</t>
  </si>
  <si>
    <t>supplies, fuels,</t>
  </si>
  <si>
    <t>Purchased</t>
  </si>
  <si>
    <t>General</t>
  </si>
  <si>
    <t>freight</t>
  </si>
  <si>
    <t>Passenger</t>
  </si>
  <si>
    <t>t</t>
  </si>
  <si>
    <t>A</t>
  </si>
  <si>
    <t>&amp; Wages</t>
  </si>
  <si>
    <t>&amp; lubricants</t>
  </si>
  <si>
    <t>services</t>
  </si>
  <si>
    <t>expense</t>
  </si>
  <si>
    <t>WAYS &amp; STRUCTURES</t>
  </si>
  <si>
    <t>u</t>
  </si>
  <si>
    <t>ADMINISTRATION</t>
  </si>
  <si>
    <t>s</t>
  </si>
  <si>
    <t>Track</t>
  </si>
  <si>
    <t>NONE</t>
  </si>
  <si>
    <t>Bridge &amp; building</t>
  </si>
  <si>
    <t>k</t>
  </si>
  <si>
    <t>Signal</t>
  </si>
  <si>
    <t>c</t>
  </si>
  <si>
    <t>Communication</t>
  </si>
  <si>
    <t>e</t>
  </si>
  <si>
    <t>p</t>
  </si>
  <si>
    <t>REPAIRS AND MAINTENANCE</t>
  </si>
  <si>
    <t>Roadway - running</t>
  </si>
  <si>
    <t>Y</t>
  </si>
  <si>
    <t>Roadway - switching</t>
  </si>
  <si>
    <t>Tunnels &amp; subways -  running</t>
  </si>
  <si>
    <t>Tunnels &amp; subways - switching</t>
  </si>
  <si>
    <t>Bridges &amp; culverts - running</t>
  </si>
  <si>
    <t>-</t>
  </si>
  <si>
    <t>Bridges &amp; culverts - switching</t>
  </si>
  <si>
    <t>Ties - running</t>
  </si>
  <si>
    <t>Ties - switching</t>
  </si>
  <si>
    <t>S</t>
  </si>
  <si>
    <t>Rail &amp; other track material - running</t>
  </si>
  <si>
    <t>U</t>
  </si>
  <si>
    <t>Rail &amp; other track material - switching</t>
  </si>
  <si>
    <t>P</t>
  </si>
  <si>
    <t>Ballast - running</t>
  </si>
  <si>
    <t>Ballast - switching</t>
  </si>
  <si>
    <t>L</t>
  </si>
  <si>
    <t>Road property damaged - running</t>
  </si>
  <si>
    <t>E</t>
  </si>
  <si>
    <t>Road property damaged - switching</t>
  </si>
  <si>
    <t>M</t>
  </si>
  <si>
    <t>Road property damaged - other</t>
  </si>
  <si>
    <t>Signals &amp; interlockers - running</t>
  </si>
  <si>
    <t>N</t>
  </si>
  <si>
    <t>Signals &amp; interlockers - switching</t>
  </si>
  <si>
    <t>T</t>
  </si>
  <si>
    <t>Communications systems</t>
  </si>
  <si>
    <t>Power systems</t>
  </si>
  <si>
    <t>Highway grade crossings - running</t>
  </si>
  <si>
    <t>Highway grade crossings - switching</t>
  </si>
  <si>
    <t>Station &amp; office buildings</t>
  </si>
  <si>
    <t>Shop buildings - locomotives</t>
  </si>
  <si>
    <t>Shop buildings - freight cars</t>
  </si>
  <si>
    <t>Shop buildings - other equipment</t>
  </si>
  <si>
    <t>PTC 410.  RAILWAY OPERATING EXPENSES - (Continued)</t>
  </si>
  <si>
    <t>REPAIRS AND MAINTENANCE - (Continued)</t>
  </si>
  <si>
    <t>Locomotive servicing facilities</t>
  </si>
  <si>
    <t>Miscellaneous buildings &amp; structures</t>
  </si>
  <si>
    <t>Coal terminals</t>
  </si>
  <si>
    <t>Ore terminals</t>
  </si>
  <si>
    <t>Other marine terminals</t>
  </si>
  <si>
    <t>TOFC/COFC terminals</t>
  </si>
  <si>
    <t>Motor vehicle loading &amp; distribution facilities</t>
  </si>
  <si>
    <t>Facilities for other specialized service operations</t>
  </si>
  <si>
    <t>Roadway machines</t>
  </si>
  <si>
    <t>Small tools &amp; supplies</t>
  </si>
  <si>
    <t>Snow removal</t>
  </si>
  <si>
    <t>Fringe benefits - running</t>
  </si>
  <si>
    <t>Fringe benefits - Switching</t>
  </si>
  <si>
    <t>Fringe benefits - other</t>
  </si>
  <si>
    <t>Casualties &amp; insurance - running</t>
  </si>
  <si>
    <t>Casualties &amp; insurance - switching</t>
  </si>
  <si>
    <t>Casualties &amp; insurance - other</t>
  </si>
  <si>
    <t>Lease rentals - debit -running</t>
  </si>
  <si>
    <t>Lease rentals - debit -switching</t>
  </si>
  <si>
    <t>Lease rentals - debit -other</t>
  </si>
  <si>
    <t>Lease rentals - (credit) - running</t>
  </si>
  <si>
    <t>Lease rentals - (credit) - switching</t>
  </si>
  <si>
    <t>Lease rentals - (credit) - other</t>
  </si>
  <si>
    <t>Joint facility rent - debit - running</t>
  </si>
  <si>
    <t>Joint facility rent - debit - switching</t>
  </si>
  <si>
    <t>y</t>
  </si>
  <si>
    <t>Joint facility rent - debit - other</t>
  </si>
  <si>
    <t>Joint facility rent - (credit) - running</t>
  </si>
  <si>
    <t>Joint facility rent - (credit) - switching</t>
  </si>
  <si>
    <t>Joint facility rent - (credit) - other</t>
  </si>
  <si>
    <t>m</t>
  </si>
  <si>
    <t>Other rents - debit - running</t>
  </si>
  <si>
    <t>Other rents - debit - switching</t>
  </si>
  <si>
    <t>Other rents - debit - other</t>
  </si>
  <si>
    <t>Other rents - (credit) - running</t>
  </si>
  <si>
    <t>Other rents - (credit) - switching</t>
  </si>
  <si>
    <t>Other rents - (credit) - other</t>
  </si>
  <si>
    <t>Depreciation - running</t>
  </si>
  <si>
    <t>Depreciation - switching</t>
  </si>
  <si>
    <t>Depreciation - other</t>
  </si>
  <si>
    <t>Joint facility - debit - running</t>
  </si>
  <si>
    <t>Joint facility - debit - switching</t>
  </si>
  <si>
    <t>Joint facility - debit - other</t>
  </si>
  <si>
    <t>Joint facility - (credit) - running</t>
  </si>
  <si>
    <t>Joint facility - (credit) - switching</t>
  </si>
  <si>
    <t>Joint facility - (credit) - other</t>
  </si>
  <si>
    <t>Dismantling retired road property - running</t>
  </si>
  <si>
    <t>Dismantling retired road property - switching</t>
  </si>
  <si>
    <t>Dismantling retired road property - other</t>
  </si>
  <si>
    <t>Other - running</t>
  </si>
  <si>
    <t>Other - switching</t>
  </si>
  <si>
    <t>Other - other</t>
  </si>
  <si>
    <t>TOTAL WAY AND STRUCTURES</t>
  </si>
  <si>
    <t>LOCOMOTIVES</t>
  </si>
  <si>
    <t>Administration</t>
  </si>
  <si>
    <t>Repair &amp; maintenance</t>
  </si>
  <si>
    <t>Machinery repair</t>
  </si>
  <si>
    <t>Equipment damaged</t>
  </si>
  <si>
    <t>Fringe benefits</t>
  </si>
  <si>
    <t>Other casualties &amp; insurance</t>
  </si>
  <si>
    <t>Lease rentals - debit</t>
  </si>
  <si>
    <t>Lease rentals - (credit)</t>
  </si>
  <si>
    <t>Joint facility rent - debit</t>
  </si>
  <si>
    <t>Joint facility rent - (credit)</t>
  </si>
  <si>
    <t>Other rents - debit</t>
  </si>
  <si>
    <t>Other rents - (credit)</t>
  </si>
  <si>
    <t>Depreciation</t>
  </si>
  <si>
    <t>Joint facility - debit</t>
  </si>
  <si>
    <t>Joint facility - (credit)</t>
  </si>
  <si>
    <t>Repairs billed to others - (credit)</t>
  </si>
  <si>
    <t>LOCOMOTIVES - (Continued)</t>
  </si>
  <si>
    <t>Dismantling retired property</t>
  </si>
  <si>
    <t>TOTAL LOCOMOTIVES</t>
  </si>
  <si>
    <t>FREIGHT CARS</t>
  </si>
  <si>
    <t>TOTAL FREIGHT CARS</t>
  </si>
  <si>
    <t>OTHER EQUIPMENT</t>
  </si>
  <si>
    <t>Repair &amp; maintenance:</t>
  </si>
  <si>
    <t xml:space="preserve">   Trucks, trailers, &amp; containers - revenue service</t>
  </si>
  <si>
    <t xml:space="preserve">   Floating equipment - revenue service</t>
  </si>
  <si>
    <t xml:space="preserve">   Passenger &amp; other revenue equipment</t>
  </si>
  <si>
    <t xml:space="preserve">   Computers and data processing equipment</t>
  </si>
  <si>
    <t xml:space="preserve">   Machinery</t>
  </si>
  <si>
    <t xml:space="preserve">   Work &amp; other non-revenue equipment</t>
  </si>
  <si>
    <t xml:space="preserve">   Equipment damaged</t>
  </si>
  <si>
    <t>OTHER EQUIPMENT (Continued)</t>
  </si>
  <si>
    <t>TOTAL OTHER EQUIPMENT</t>
  </si>
  <si>
    <t>TOTAL EQUIPMENT</t>
  </si>
  <si>
    <t>TRANSPORTATION</t>
  </si>
  <si>
    <t xml:space="preserve">  TRAIN OPERATIONS</t>
  </si>
  <si>
    <t>Engine crews</t>
  </si>
  <si>
    <t>Train crews</t>
  </si>
  <si>
    <t>Dispatching trains</t>
  </si>
  <si>
    <t>Operating signals &amp; interlockers</t>
  </si>
  <si>
    <t>Operating drawbridges</t>
  </si>
  <si>
    <t>Highway crossing protection</t>
  </si>
  <si>
    <t>Train inspection &amp; lubrication</t>
  </si>
  <si>
    <t>Locomotive fuel</t>
  </si>
  <si>
    <t>Electric power electric power produced or purchased for motive power</t>
  </si>
  <si>
    <t>Servicing locomotives</t>
  </si>
  <si>
    <t>Freight lost or damaged - solely related</t>
  </si>
  <si>
    <t>Clearing wrecks</t>
  </si>
  <si>
    <t>TOTAL TRAIN OPERATIONS</t>
  </si>
  <si>
    <t>YARD OPERATIONS</t>
  </si>
  <si>
    <t>Switch crews</t>
  </si>
  <si>
    <t>YARD OPERATIONS (Continued)</t>
  </si>
  <si>
    <t>Controlling operations</t>
  </si>
  <si>
    <t>Yard and terminal clerical</t>
  </si>
  <si>
    <t>Operating switches, signals, retarders, &amp; humps</t>
  </si>
  <si>
    <t>TOTAL YARD OPERATIONS</t>
  </si>
  <si>
    <t>TRAIN &amp; YARD OPERATIONS COMMON:</t>
  </si>
  <si>
    <t>Cleaning car interiors</t>
  </si>
  <si>
    <t>Adjusting &amp; transferring loads</t>
  </si>
  <si>
    <t>Car loading devices &amp; grain docks</t>
  </si>
  <si>
    <t>Freight lost or damaged - all other</t>
  </si>
  <si>
    <t>TOTAL TRAIN &amp; YARD OPERATIONS COMMON:</t>
  </si>
  <si>
    <t>SPECIALIZED SERVICE OPERATIONS</t>
  </si>
  <si>
    <t>Pickup &amp; delivery and marine line haul</t>
  </si>
  <si>
    <t>Loading &amp; unloading and local marine</t>
  </si>
  <si>
    <t>Protective services</t>
  </si>
  <si>
    <t>Casualties &amp; insurance</t>
  </si>
  <si>
    <t>TOTAL SPECIALIZED SERVICE OPERATIONS</t>
  </si>
  <si>
    <t xml:space="preserve">  ADMINISTRATIVE SUPPORT OPERATIONS:</t>
  </si>
  <si>
    <t>Employees performing clerical &amp; accounting functions</t>
  </si>
  <si>
    <t>Communication systems operations</t>
  </si>
  <si>
    <t>Loss &amp; damage claims processing</t>
  </si>
  <si>
    <t xml:space="preserve">  TOTAL ADMINISTRATIVE SUPPORT OPERATIONS</t>
  </si>
  <si>
    <t xml:space="preserve">  TOTAL TRANSPORTATION</t>
  </si>
  <si>
    <t>GENERAL AND ADMINISTRATIVE</t>
  </si>
  <si>
    <t>Officers - general administration</t>
  </si>
  <si>
    <t>Accounting, auditing, &amp; finance</t>
  </si>
  <si>
    <t>Management services &amp; data processing</t>
  </si>
  <si>
    <t>Marketing</t>
  </si>
  <si>
    <t>Sales</t>
  </si>
  <si>
    <t>Industrial development</t>
  </si>
  <si>
    <t>Personnel &amp; labor relations</t>
  </si>
  <si>
    <t>Legal &amp; secretarial</t>
  </si>
  <si>
    <t>Public relations &amp; advertising</t>
  </si>
  <si>
    <t>Research &amp; development</t>
  </si>
  <si>
    <t>Writedown of uncollectible accounts</t>
  </si>
  <si>
    <t>Property taxes</t>
  </si>
  <si>
    <t>Other taxes except on corporate income or payroll</t>
  </si>
  <si>
    <t xml:space="preserve">  TOTAL GENERAL AND ADMINISTRATIVE</t>
  </si>
  <si>
    <t>TOTAL CARRIER OPERATING EXPENSE</t>
  </si>
  <si>
    <t>See additional notes to financial statements on pages 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</si>
</sst>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mm/dd/yy"/>
  </numFmts>
  <fonts count="23" x14ac:knownFonts="1">
    <font>
      <sz val="9"/>
      <color theme="1"/>
      <name val="Calibri"/>
      <family val="2"/>
    </font>
    <font>
      <sz val="12"/>
      <name val="Arial"/>
      <family val="2"/>
    </font>
    <font>
      <b/>
      <sz val="8"/>
      <color indexed="8"/>
      <name val="Times New Roman"/>
      <family val="1"/>
    </font>
    <font>
      <b/>
      <sz val="12"/>
      <name val="Arial"/>
      <family val="2"/>
    </font>
    <font>
      <sz val="8"/>
      <color indexed="8"/>
      <name val="Times New Roman"/>
      <family val="1"/>
    </font>
    <font>
      <b/>
      <sz val="8"/>
      <color rgb="FFFF0000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12"/>
      <color rgb="FFFF0000"/>
      <name val="Times New Roman"/>
      <family val="1"/>
    </font>
    <font>
      <sz val="8"/>
      <name val="Times New Roman"/>
      <family val="1"/>
    </font>
    <font>
      <sz val="10"/>
      <color rgb="FFFF0000"/>
      <name val="Calibri"/>
      <family val="2"/>
      <scheme val="minor"/>
    </font>
    <font>
      <u/>
      <sz val="8"/>
      <color indexed="8"/>
      <name val="Times New Roman"/>
      <family val="1"/>
    </font>
    <font>
      <sz val="7"/>
      <name val="Times New Roman"/>
      <family val="1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Times New Roman"/>
      <family val="1"/>
    </font>
    <font>
      <sz val="9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6">
    <xf numFmtId="0" fontId="0" fillId="0" borderId="0"/>
    <xf numFmtId="0" fontId="1" fillId="2" borderId="0"/>
    <xf numFmtId="0" fontId="1" fillId="2" borderId="0"/>
    <xf numFmtId="0" fontId="6" fillId="2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0" fontId="1" fillId="2" borderId="0"/>
    <xf numFmtId="37" fontId="9" fillId="2" borderId="0"/>
    <xf numFmtId="0" fontId="1" fillId="0" borderId="0"/>
    <xf numFmtId="0" fontId="19" fillId="0" borderId="0"/>
    <xf numFmtId="0" fontId="9" fillId="2" borderId="0"/>
    <xf numFmtId="0" fontId="13" fillId="0" borderId="0"/>
    <xf numFmtId="0" fontId="19" fillId="0" borderId="0"/>
  </cellStyleXfs>
  <cellXfs count="418">
    <xf numFmtId="0" fontId="0" fillId="0" borderId="0" xfId="0"/>
    <xf numFmtId="0" fontId="2" fillId="0" borderId="0" xfId="1" applyNumberFormat="1" applyFont="1" applyFill="1" applyAlignment="1" applyProtection="1">
      <alignment horizontal="left" vertical="center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horizontal="left" vertical="center"/>
    </xf>
    <xf numFmtId="0" fontId="4" fillId="0" borderId="0" xfId="1" applyNumberFormat="1" applyFont="1" applyFill="1" applyAlignment="1" applyProtection="1">
      <alignment vertical="center"/>
    </xf>
    <xf numFmtId="37" fontId="4" fillId="0" borderId="0" xfId="1" applyNumberFormat="1" applyFont="1" applyFill="1" applyAlignment="1" applyProtection="1">
      <alignment vertical="center"/>
    </xf>
    <xf numFmtId="0" fontId="1" fillId="0" borderId="0" xfId="1" applyNumberFormat="1" applyFill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vertical="center"/>
    </xf>
    <xf numFmtId="37" fontId="4" fillId="0" borderId="2" xfId="1" applyNumberFormat="1" applyFont="1" applyFill="1" applyBorder="1" applyAlignment="1" applyProtection="1">
      <alignment vertical="center"/>
    </xf>
    <xf numFmtId="0" fontId="4" fillId="0" borderId="3" xfId="1" applyNumberFormat="1" applyFont="1" applyFill="1" applyBorder="1" applyAlignment="1" applyProtection="1">
      <alignment vertical="center"/>
    </xf>
    <xf numFmtId="0" fontId="2" fillId="0" borderId="4" xfId="1" applyNumberFormat="1" applyFont="1" applyFill="1" applyBorder="1" applyAlignment="1" applyProtection="1">
      <alignment horizontal="centerContinuous" vertical="center"/>
    </xf>
    <xf numFmtId="0" fontId="4" fillId="0" borderId="0" xfId="1" applyNumberFormat="1" applyFont="1" applyFill="1" applyAlignment="1" applyProtection="1">
      <alignment horizontal="centerContinuous" vertical="center"/>
    </xf>
    <xf numFmtId="37" fontId="4" fillId="0" borderId="0" xfId="1" applyNumberFormat="1" applyFont="1" applyFill="1" applyAlignment="1" applyProtection="1">
      <alignment horizontal="centerContinuous" vertical="center"/>
    </xf>
    <xf numFmtId="0" fontId="4" fillId="0" borderId="5" xfId="1" applyNumberFormat="1" applyFont="1" applyFill="1" applyBorder="1" applyAlignment="1" applyProtection="1">
      <alignment horizontal="centerContinuous" vertical="center"/>
    </xf>
    <xf numFmtId="0" fontId="4" fillId="0" borderId="4" xfId="1" applyNumberFormat="1" applyFont="1" applyFill="1" applyBorder="1" applyAlignment="1" applyProtection="1">
      <alignment horizontal="centerContinuous" vertical="center"/>
    </xf>
    <xf numFmtId="0" fontId="4" fillId="0" borderId="6" xfId="1" applyNumberFormat="1" applyFont="1" applyFill="1" applyBorder="1" applyAlignment="1" applyProtection="1">
      <alignment vertical="center"/>
    </xf>
    <xf numFmtId="0" fontId="4" fillId="0" borderId="7" xfId="1" applyNumberFormat="1" applyFont="1" applyFill="1" applyBorder="1" applyAlignment="1" applyProtection="1">
      <alignment vertical="center"/>
    </xf>
    <xf numFmtId="37" fontId="4" fillId="0" borderId="7" xfId="1" applyNumberFormat="1" applyFont="1" applyFill="1" applyBorder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vertical="center"/>
    </xf>
    <xf numFmtId="0" fontId="4" fillId="0" borderId="4" xfId="1" applyNumberFormat="1" applyFont="1" applyFill="1" applyBorder="1" applyAlignment="1" applyProtection="1">
      <alignment vertical="center"/>
    </xf>
    <xf numFmtId="0" fontId="4" fillId="0" borderId="5" xfId="1" applyNumberFormat="1" applyFont="1" applyFill="1" applyBorder="1" applyAlignment="1" applyProtection="1">
      <alignment vertical="center"/>
    </xf>
    <xf numFmtId="0" fontId="4" fillId="0" borderId="9" xfId="1" applyNumberFormat="1" applyFont="1" applyFill="1" applyBorder="1" applyAlignment="1" applyProtection="1">
      <alignment vertical="center"/>
    </xf>
    <xf numFmtId="0" fontId="4" fillId="0" borderId="10" xfId="1" applyNumberFormat="1" applyFont="1" applyFill="1" applyBorder="1" applyAlignment="1" applyProtection="1">
      <alignment vertical="center"/>
    </xf>
    <xf numFmtId="0" fontId="4" fillId="0" borderId="11" xfId="1" applyNumberFormat="1" applyFont="1" applyFill="1" applyBorder="1" applyAlignment="1" applyProtection="1">
      <alignment vertical="center"/>
    </xf>
    <xf numFmtId="37" fontId="5" fillId="0" borderId="0" xfId="1" applyNumberFormat="1" applyFont="1" applyFill="1" applyAlignment="1" applyProtection="1">
      <alignment vertical="center"/>
    </xf>
    <xf numFmtId="0" fontId="4" fillId="0" borderId="12" xfId="1" applyNumberFormat="1" applyFont="1" applyFill="1" applyBorder="1" applyAlignment="1" applyProtection="1">
      <alignment vertical="center"/>
    </xf>
    <xf numFmtId="0" fontId="4" fillId="0" borderId="13" xfId="1" applyNumberFormat="1" applyFont="1" applyFill="1" applyBorder="1" applyAlignment="1" applyProtection="1">
      <alignment vertical="center"/>
    </xf>
    <xf numFmtId="37" fontId="4" fillId="0" borderId="13" xfId="1" applyNumberFormat="1" applyFont="1" applyFill="1" applyBorder="1" applyAlignment="1" applyProtection="1">
      <alignment vertical="center"/>
    </xf>
    <xf numFmtId="0" fontId="4" fillId="0" borderId="14" xfId="1" applyNumberFormat="1" applyFont="1" applyFill="1" applyBorder="1" applyAlignment="1" applyProtection="1">
      <alignment vertical="center"/>
    </xf>
    <xf numFmtId="0" fontId="2" fillId="0" borderId="0" xfId="2" applyNumberFormat="1" applyFont="1" applyFill="1" applyAlignment="1" applyProtection="1">
      <alignment horizontal="left" vertical="center"/>
    </xf>
    <xf numFmtId="0" fontId="2" fillId="0" borderId="0" xfId="2" applyNumberFormat="1" applyFont="1" applyFill="1" applyAlignment="1" applyProtection="1">
      <alignment horizontal="right" vertical="center"/>
    </xf>
    <xf numFmtId="0" fontId="6" fillId="0" borderId="0" xfId="1" applyNumberFormat="1" applyFont="1" applyFill="1" applyAlignment="1" applyProtection="1">
      <alignment vertical="center"/>
    </xf>
    <xf numFmtId="0" fontId="4" fillId="0" borderId="0" xfId="1" applyNumberFormat="1" applyFont="1" applyFill="1" applyAlignment="1" applyProtection="1">
      <alignment vertical="center"/>
      <protection locked="0"/>
    </xf>
    <xf numFmtId="0" fontId="2" fillId="0" borderId="0" xfId="1" applyNumberFormat="1" applyFont="1" applyFill="1" applyAlignment="1" applyProtection="1">
      <alignment vertical="center"/>
      <protection locked="0"/>
    </xf>
    <xf numFmtId="0" fontId="2" fillId="0" borderId="0" xfId="3" applyNumberFormat="1" applyFont="1" applyFill="1" applyProtection="1"/>
    <xf numFmtId="0" fontId="4" fillId="0" borderId="0" xfId="3" applyNumberFormat="1" applyFont="1" applyFill="1" applyProtection="1"/>
    <xf numFmtId="0" fontId="2" fillId="0" borderId="0" xfId="3" applyNumberFormat="1" applyFont="1" applyFill="1" applyAlignment="1" applyProtection="1">
      <alignment horizontal="right"/>
    </xf>
    <xf numFmtId="0" fontId="6" fillId="0" borderId="0" xfId="3" applyNumberFormat="1" applyFill="1" applyProtection="1"/>
    <xf numFmtId="164" fontId="8" fillId="0" borderId="0" xfId="4" applyNumberFormat="1" applyFont="1" applyFill="1" applyProtection="1"/>
    <xf numFmtId="0" fontId="4" fillId="0" borderId="1" xfId="3" applyNumberFormat="1" applyFont="1" applyFill="1" applyBorder="1" applyAlignment="1" applyProtection="1">
      <alignment vertical="center"/>
    </xf>
    <xf numFmtId="0" fontId="4" fillId="0" borderId="2" xfId="3" applyNumberFormat="1" applyFont="1" applyFill="1" applyBorder="1" applyAlignment="1" applyProtection="1">
      <alignment vertical="center"/>
    </xf>
    <xf numFmtId="0" fontId="4" fillId="0" borderId="3" xfId="3" applyNumberFormat="1" applyFont="1" applyFill="1" applyBorder="1" applyProtection="1"/>
    <xf numFmtId="0" fontId="2" fillId="0" borderId="4" xfId="3" applyNumberFormat="1" applyFont="1" applyFill="1" applyBorder="1" applyAlignment="1" applyProtection="1">
      <alignment horizontal="centerContinuous" vertical="center"/>
    </xf>
    <xf numFmtId="0" fontId="4" fillId="0" borderId="0" xfId="3" applyNumberFormat="1" applyFont="1" applyFill="1" applyAlignment="1" applyProtection="1">
      <alignment horizontal="centerContinuous" vertical="center"/>
    </xf>
    <xf numFmtId="0" fontId="4" fillId="0" borderId="5" xfId="3" applyNumberFormat="1" applyFont="1" applyFill="1" applyBorder="1" applyAlignment="1" applyProtection="1">
      <alignment horizontal="centerContinuous"/>
    </xf>
    <xf numFmtId="0" fontId="4" fillId="0" borderId="4" xfId="3" applyNumberFormat="1" applyFont="1" applyFill="1" applyBorder="1" applyAlignment="1" applyProtection="1">
      <alignment vertical="center"/>
    </xf>
    <xf numFmtId="0" fontId="6" fillId="0" borderId="0" xfId="3" applyNumberFormat="1" applyFill="1" applyAlignment="1" applyProtection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4" fillId="0" borderId="5" xfId="3" applyNumberFormat="1" applyFont="1" applyFill="1" applyBorder="1" applyProtection="1"/>
    <xf numFmtId="4" fontId="9" fillId="0" borderId="0" xfId="3" applyNumberFormat="1" applyFont="1" applyFill="1" applyAlignment="1" applyProtection="1">
      <alignment horizontal="right"/>
    </xf>
    <xf numFmtId="4" fontId="6" fillId="0" borderId="0" xfId="3" applyNumberFormat="1" applyFill="1" applyAlignment="1" applyProtection="1">
      <alignment horizontal="right"/>
    </xf>
    <xf numFmtId="2" fontId="6" fillId="0" borderId="0" xfId="3" applyNumberFormat="1" applyFill="1" applyProtection="1"/>
    <xf numFmtId="0" fontId="9" fillId="0" borderId="0" xfId="3" applyNumberFormat="1" applyFont="1" applyFill="1" applyProtection="1"/>
    <xf numFmtId="0" fontId="4" fillId="0" borderId="6" xfId="3" applyNumberFormat="1" applyFont="1" applyFill="1" applyBorder="1" applyAlignment="1" applyProtection="1">
      <alignment vertical="center"/>
    </xf>
    <xf numFmtId="0" fontId="4" fillId="0" borderId="7" xfId="3" applyNumberFormat="1" applyFont="1" applyFill="1" applyBorder="1" applyAlignment="1" applyProtection="1">
      <alignment vertical="center"/>
    </xf>
    <xf numFmtId="0" fontId="4" fillId="0" borderId="8" xfId="3" applyNumberFormat="1" applyFont="1" applyFill="1" applyBorder="1" applyProtection="1"/>
    <xf numFmtId="0" fontId="4" fillId="0" borderId="15" xfId="3" applyNumberFormat="1" applyFont="1" applyFill="1" applyBorder="1" applyAlignment="1" applyProtection="1">
      <alignment horizontal="centerContinuous" vertical="center"/>
    </xf>
    <xf numFmtId="0" fontId="4" fillId="0" borderId="16" xfId="3" applyNumberFormat="1" applyFont="1" applyFill="1" applyBorder="1" applyAlignment="1" applyProtection="1">
      <alignment vertical="center"/>
    </xf>
    <xf numFmtId="0" fontId="4" fillId="0" borderId="7" xfId="3" applyNumberFormat="1" applyFont="1" applyFill="1" applyBorder="1" applyAlignment="1" applyProtection="1">
      <alignment horizontal="centerContinuous" vertical="center"/>
    </xf>
    <xf numFmtId="0" fontId="4" fillId="0" borderId="17" xfId="3" applyNumberFormat="1" applyFont="1" applyFill="1" applyBorder="1" applyAlignment="1" applyProtection="1">
      <alignment horizontal="centerContinuous" vertical="center"/>
    </xf>
    <xf numFmtId="0" fontId="4" fillId="0" borderId="5" xfId="3" applyNumberFormat="1" applyFont="1" applyFill="1" applyBorder="1" applyAlignment="1" applyProtection="1">
      <alignment horizontal="centerContinuous" vertical="center"/>
    </xf>
    <xf numFmtId="0" fontId="4" fillId="0" borderId="18" xfId="3" applyNumberFormat="1" applyFont="1" applyFill="1" applyBorder="1" applyAlignment="1" applyProtection="1">
      <alignment horizontal="centerContinuous" vertical="center"/>
    </xf>
    <xf numFmtId="0" fontId="4" fillId="0" borderId="16" xfId="3" applyNumberFormat="1" applyFont="1" applyFill="1" applyBorder="1" applyAlignment="1" applyProtection="1">
      <alignment horizontal="centerContinuous" vertical="center"/>
    </xf>
    <xf numFmtId="0" fontId="4" fillId="0" borderId="19" xfId="3" applyNumberFormat="1" applyFont="1" applyFill="1" applyBorder="1" applyAlignment="1" applyProtection="1">
      <alignment horizontal="centerContinuous" vertical="center"/>
    </xf>
    <xf numFmtId="0" fontId="4" fillId="0" borderId="20" xfId="3" applyNumberFormat="1" applyFont="1" applyFill="1" applyBorder="1" applyAlignment="1" applyProtection="1">
      <alignment horizontal="centerContinuous" vertical="center"/>
    </xf>
    <xf numFmtId="0" fontId="4" fillId="0" borderId="21" xfId="3" applyNumberFormat="1" applyFont="1" applyFill="1" applyBorder="1" applyAlignment="1" applyProtection="1">
      <alignment horizontal="centerContinuous" vertical="center"/>
    </xf>
    <xf numFmtId="0" fontId="9" fillId="0" borderId="0" xfId="3" applyNumberFormat="1" applyFont="1" applyFill="1" applyAlignment="1" applyProtection="1">
      <alignment horizontal="right"/>
    </xf>
    <xf numFmtId="0" fontId="1" fillId="0" borderId="0" xfId="5" applyNumberFormat="1" applyFill="1" applyProtection="1"/>
    <xf numFmtId="0" fontId="4" fillId="0" borderId="22" xfId="3" applyNumberFormat="1" applyFont="1" applyFill="1" applyBorder="1" applyAlignment="1" applyProtection="1">
      <alignment horizontal="centerContinuous" vertical="center"/>
    </xf>
    <xf numFmtId="0" fontId="4" fillId="0" borderId="23" xfId="3" applyNumberFormat="1" applyFont="1" applyFill="1" applyBorder="1" applyAlignment="1" applyProtection="1">
      <alignment horizontal="centerContinuous" vertical="center"/>
    </xf>
    <xf numFmtId="0" fontId="4" fillId="0" borderId="8" xfId="3" applyNumberFormat="1" applyFont="1" applyFill="1" applyBorder="1" applyAlignment="1" applyProtection="1">
      <alignment horizontal="centerContinuous" vertical="center"/>
    </xf>
    <xf numFmtId="1" fontId="4" fillId="0" borderId="0" xfId="3" applyNumberFormat="1" applyFont="1" applyFill="1" applyAlignment="1" applyProtection="1">
      <alignment horizontal="right"/>
    </xf>
    <xf numFmtId="0" fontId="4" fillId="0" borderId="0" xfId="3" applyNumberFormat="1" applyFont="1" applyFill="1" applyAlignment="1" applyProtection="1"/>
    <xf numFmtId="0" fontId="4" fillId="0" borderId="16" xfId="3" applyNumberFormat="1" applyFont="1" applyFill="1" applyBorder="1" applyProtection="1"/>
    <xf numFmtId="0" fontId="4" fillId="0" borderId="18" xfId="3" applyNumberFormat="1" applyFont="1" applyFill="1" applyBorder="1" applyProtection="1"/>
    <xf numFmtId="4" fontId="4" fillId="0" borderId="0" xfId="3" applyNumberFormat="1" applyFont="1" applyFill="1" applyAlignment="1" applyProtection="1">
      <alignment horizontal="right"/>
    </xf>
    <xf numFmtId="3" fontId="6" fillId="0" borderId="0" xfId="3" applyNumberFormat="1" applyFill="1" applyProtection="1"/>
    <xf numFmtId="0" fontId="4" fillId="0" borderId="17" xfId="3" applyNumberFormat="1" applyFont="1" applyFill="1" applyBorder="1" applyAlignment="1" applyProtection="1">
      <alignment vertical="center"/>
    </xf>
    <xf numFmtId="9" fontId="4" fillId="2" borderId="17" xfId="7" applyFont="1" applyFill="1" applyBorder="1" applyAlignment="1" applyProtection="1">
      <alignment vertical="center"/>
    </xf>
    <xf numFmtId="2" fontId="4" fillId="0" borderId="23" xfId="3" applyNumberFormat="1" applyFont="1" applyFill="1" applyBorder="1" applyAlignment="1" applyProtection="1">
      <alignment vertical="center"/>
    </xf>
    <xf numFmtId="37" fontId="4" fillId="0" borderId="17" xfId="3" applyNumberFormat="1" applyFont="1" applyFill="1" applyBorder="1" applyAlignment="1" applyProtection="1">
      <alignment vertical="center"/>
    </xf>
    <xf numFmtId="37" fontId="4" fillId="0" borderId="7" xfId="3" applyNumberFormat="1" applyFont="1" applyFill="1" applyBorder="1" applyAlignment="1" applyProtection="1">
      <alignment vertical="center"/>
    </xf>
    <xf numFmtId="0" fontId="4" fillId="0" borderId="17" xfId="3" applyNumberFormat="1" applyFont="1" applyFill="1" applyBorder="1" applyProtection="1"/>
    <xf numFmtId="39" fontId="4" fillId="0" borderId="7" xfId="3" applyNumberFormat="1" applyFont="1" applyFill="1" applyBorder="1" applyProtection="1"/>
    <xf numFmtId="4" fontId="4" fillId="0" borderId="0" xfId="3" applyNumberFormat="1" applyFont="1" applyFill="1" applyAlignment="1" applyProtection="1">
      <alignment horizontal="right" vertical="center"/>
    </xf>
    <xf numFmtId="2" fontId="4" fillId="0" borderId="0" xfId="3" applyNumberFormat="1" applyFont="1" applyFill="1" applyBorder="1" applyAlignment="1" applyProtection="1">
      <alignment vertical="center"/>
    </xf>
    <xf numFmtId="4" fontId="4" fillId="0" borderId="0" xfId="3" applyNumberFormat="1" applyFont="1" applyFill="1" applyProtection="1"/>
    <xf numFmtId="2" fontId="9" fillId="0" borderId="0" xfId="3" applyNumberFormat="1" applyFont="1" applyFill="1" applyProtection="1"/>
    <xf numFmtId="37" fontId="6" fillId="0" borderId="0" xfId="3" applyNumberFormat="1" applyFill="1" applyProtection="1"/>
    <xf numFmtId="39" fontId="6" fillId="0" borderId="0" xfId="3" applyNumberFormat="1" applyFill="1" applyProtection="1"/>
    <xf numFmtId="37" fontId="4" fillId="0" borderId="0" xfId="3" applyNumberFormat="1" applyFont="1" applyFill="1" applyAlignment="1" applyProtection="1">
      <alignment vertical="center"/>
    </xf>
    <xf numFmtId="37" fontId="4" fillId="0" borderId="16" xfId="3" applyNumberFormat="1" applyFont="1" applyFill="1" applyBorder="1" applyAlignment="1" applyProtection="1">
      <alignment vertical="center"/>
    </xf>
    <xf numFmtId="43" fontId="4" fillId="0" borderId="18" xfId="4" applyFont="1" applyFill="1" applyBorder="1" applyAlignment="1" applyProtection="1">
      <alignment vertical="center"/>
    </xf>
    <xf numFmtId="37" fontId="4" fillId="0" borderId="18" xfId="3" applyNumberFormat="1" applyFont="1" applyFill="1" applyBorder="1" applyAlignment="1" applyProtection="1">
      <alignment vertical="center"/>
    </xf>
    <xf numFmtId="39" fontId="4" fillId="0" borderId="0" xfId="3" applyNumberFormat="1" applyFont="1" applyFill="1" applyProtection="1"/>
    <xf numFmtId="39" fontId="4" fillId="0" borderId="0" xfId="3" applyNumberFormat="1" applyFont="1" applyFill="1" applyBorder="1" applyAlignment="1" applyProtection="1">
      <alignment vertical="center"/>
    </xf>
    <xf numFmtId="37" fontId="4" fillId="0" borderId="23" xfId="3" applyNumberFormat="1" applyFont="1" applyFill="1" applyBorder="1" applyAlignment="1" applyProtection="1">
      <alignment vertical="center"/>
    </xf>
    <xf numFmtId="43" fontId="4" fillId="0" borderId="24" xfId="4" applyFont="1" applyFill="1" applyBorder="1" applyAlignment="1" applyProtection="1">
      <alignment vertical="center"/>
    </xf>
    <xf numFmtId="37" fontId="4" fillId="0" borderId="0" xfId="3" applyNumberFormat="1" applyFont="1" applyFill="1" applyBorder="1" applyAlignment="1" applyProtection="1">
      <alignment vertical="center"/>
    </xf>
    <xf numFmtId="37" fontId="4" fillId="0" borderId="19" xfId="3" applyNumberFormat="1" applyFont="1" applyFill="1" applyBorder="1" applyAlignment="1" applyProtection="1">
      <alignment vertical="center"/>
    </xf>
    <xf numFmtId="37" fontId="11" fillId="0" borderId="21" xfId="3" applyNumberFormat="1" applyFont="1" applyFill="1" applyBorder="1" applyAlignment="1" applyProtection="1">
      <alignment vertical="center"/>
    </xf>
    <xf numFmtId="37" fontId="4" fillId="0" borderId="19" xfId="3" applyNumberFormat="1" applyFont="1" applyFill="1" applyBorder="1" applyAlignment="1" applyProtection="1">
      <alignment horizontal="center" vertical="center"/>
    </xf>
    <xf numFmtId="37" fontId="4" fillId="0" borderId="21" xfId="3" applyNumberFormat="1" applyFont="1" applyFill="1" applyBorder="1" applyAlignment="1" applyProtection="1">
      <alignment vertical="center"/>
    </xf>
    <xf numFmtId="39" fontId="4" fillId="0" borderId="7" xfId="3" applyNumberFormat="1" applyFont="1" applyFill="1" applyBorder="1" applyAlignment="1" applyProtection="1">
      <alignment horizontal="center"/>
    </xf>
    <xf numFmtId="37" fontId="4" fillId="0" borderId="17" xfId="3" applyNumberFormat="1" applyFont="1" applyFill="1" applyBorder="1" applyAlignment="1" applyProtection="1"/>
    <xf numFmtId="2" fontId="9" fillId="0" borderId="0" xfId="3" applyNumberFormat="1" applyFont="1" applyFill="1" applyBorder="1" applyAlignment="1" applyProtection="1">
      <alignment horizontal="right"/>
    </xf>
    <xf numFmtId="0" fontId="4" fillId="0" borderId="4" xfId="3" applyNumberFormat="1" applyFont="1" applyFill="1" applyBorder="1" applyAlignment="1" applyProtection="1">
      <alignment horizontal="centerContinuous" vertical="center"/>
    </xf>
    <xf numFmtId="4" fontId="11" fillId="0" borderId="0" xfId="3" applyNumberFormat="1" applyFont="1" applyFill="1" applyAlignment="1" applyProtection="1">
      <alignment horizontal="right"/>
    </xf>
    <xf numFmtId="2" fontId="4" fillId="0" borderId="0" xfId="3" applyNumberFormat="1" applyFont="1" applyFill="1" applyProtection="1"/>
    <xf numFmtId="0" fontId="12" fillId="0" borderId="0" xfId="3" applyNumberFormat="1" applyFont="1" applyFill="1" applyProtection="1"/>
    <xf numFmtId="0" fontId="4" fillId="0" borderId="4" xfId="3" applyNumberFormat="1" applyFont="1" applyFill="1" applyBorder="1" applyAlignment="1" applyProtection="1">
      <alignment horizontal="centerContinuous"/>
    </xf>
    <xf numFmtId="0" fontId="13" fillId="0" borderId="0" xfId="8" applyNumberFormat="1" applyFont="1" applyFill="1" applyAlignment="1" applyProtection="1">
      <alignment vertical="center"/>
    </xf>
    <xf numFmtId="0" fontId="4" fillId="0" borderId="12" xfId="3" applyNumberFormat="1" applyFont="1" applyFill="1" applyBorder="1" applyProtection="1"/>
    <xf numFmtId="0" fontId="4" fillId="0" borderId="13" xfId="3" applyNumberFormat="1" applyFont="1" applyFill="1" applyBorder="1" applyProtection="1"/>
    <xf numFmtId="0" fontId="4" fillId="0" borderId="14" xfId="3" applyNumberFormat="1" applyFont="1" applyFill="1" applyBorder="1" applyProtection="1"/>
    <xf numFmtId="37" fontId="4" fillId="0" borderId="0" xfId="3" applyNumberFormat="1" applyFont="1" applyFill="1" applyProtection="1"/>
    <xf numFmtId="0" fontId="4" fillId="0" borderId="0" xfId="3" applyNumberFormat="1" applyFont="1" applyFill="1" applyBorder="1" applyProtection="1"/>
    <xf numFmtId="4" fontId="9" fillId="0" borderId="0" xfId="3" applyNumberFormat="1" applyFont="1" applyFill="1" applyBorder="1" applyAlignment="1" applyProtection="1">
      <alignment horizontal="right"/>
    </xf>
    <xf numFmtId="4" fontId="6" fillId="0" borderId="0" xfId="3" applyNumberFormat="1" applyFill="1" applyBorder="1" applyAlignment="1" applyProtection="1">
      <alignment horizontal="right"/>
    </xf>
    <xf numFmtId="2" fontId="6" fillId="0" borderId="0" xfId="3" applyNumberFormat="1" applyFill="1" applyBorder="1" applyProtection="1"/>
    <xf numFmtId="0" fontId="9" fillId="0" borderId="0" xfId="3" applyNumberFormat="1" applyFont="1" applyFill="1" applyBorder="1" applyProtection="1"/>
    <xf numFmtId="0" fontId="6" fillId="0" borderId="0" xfId="3" applyNumberFormat="1" applyFill="1" applyBorder="1" applyProtection="1"/>
    <xf numFmtId="0" fontId="9" fillId="0" borderId="0" xfId="3" applyNumberFormat="1" applyFont="1" applyFill="1" applyBorder="1" applyAlignment="1" applyProtection="1">
      <alignment horizontal="right"/>
    </xf>
    <xf numFmtId="39" fontId="4" fillId="0" borderId="0" xfId="3" applyNumberFormat="1" applyFont="1" applyFill="1" applyBorder="1" applyProtection="1"/>
    <xf numFmtId="0" fontId="4" fillId="0" borderId="0" xfId="3" applyNumberFormat="1" applyFont="1" applyFill="1" applyBorder="1" applyAlignment="1" applyProtection="1">
      <alignment vertical="center"/>
    </xf>
    <xf numFmtId="0" fontId="2" fillId="0" borderId="0" xfId="3" applyNumberFormat="1" applyFont="1" applyFill="1" applyBorder="1" applyAlignment="1" applyProtection="1">
      <alignment horizontal="centerContinuous" vertical="center"/>
    </xf>
    <xf numFmtId="0" fontId="4" fillId="0" borderId="0" xfId="3" applyNumberFormat="1" applyFont="1" applyFill="1" applyBorder="1" applyAlignment="1" applyProtection="1">
      <alignment horizontal="centerContinuous" vertical="center"/>
    </xf>
    <xf numFmtId="0" fontId="4" fillId="0" borderId="0" xfId="3" applyNumberFormat="1" applyFont="1" applyFill="1" applyBorder="1" applyAlignment="1" applyProtection="1">
      <alignment horizontal="centerContinuous"/>
    </xf>
    <xf numFmtId="0" fontId="6" fillId="0" borderId="0" xfId="3" applyNumberForma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/>
    <xf numFmtId="37" fontId="4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ill="1" applyBorder="1" applyProtection="1"/>
    <xf numFmtId="37" fontId="11" fillId="0" borderId="0" xfId="3" applyNumberFormat="1" applyFont="1" applyFill="1" applyBorder="1" applyAlignment="1" applyProtection="1">
      <alignment vertical="center"/>
    </xf>
    <xf numFmtId="2" fontId="4" fillId="0" borderId="0" xfId="3" applyNumberFormat="1" applyFont="1" applyFill="1" applyBorder="1" applyAlignment="1" applyProtection="1">
      <alignment horizontal="right" vertical="center"/>
    </xf>
    <xf numFmtId="39" fontId="4" fillId="0" borderId="0" xfId="3" applyNumberFormat="1" applyFont="1" applyFill="1" applyBorder="1" applyAlignment="1" applyProtection="1">
      <alignment horizontal="center"/>
    </xf>
    <xf numFmtId="37" fontId="4" fillId="0" borderId="0" xfId="3" applyNumberFormat="1" applyFont="1" applyFill="1" applyBorder="1" applyAlignment="1" applyProtection="1"/>
    <xf numFmtId="0" fontId="6" fillId="0" borderId="0" xfId="3" applyNumberFormat="1" applyFont="1" applyFill="1" applyBorder="1" applyProtection="1"/>
    <xf numFmtId="3" fontId="4" fillId="0" borderId="0" xfId="3" applyNumberFormat="1" applyFont="1" applyFill="1" applyBorder="1" applyAlignment="1" applyProtection="1">
      <alignment horizontal="right"/>
    </xf>
    <xf numFmtId="1" fontId="4" fillId="0" borderId="0" xfId="3" applyNumberFormat="1" applyFont="1" applyFill="1" applyBorder="1" applyAlignment="1" applyProtection="1">
      <alignment horizontal="right"/>
    </xf>
    <xf numFmtId="3" fontId="6" fillId="0" borderId="0" xfId="3" applyNumberFormat="1" applyFill="1" applyBorder="1" applyProtection="1"/>
    <xf numFmtId="2" fontId="9" fillId="0" borderId="0" xfId="3" applyNumberFormat="1" applyFont="1" applyFill="1" applyBorder="1" applyProtection="1"/>
    <xf numFmtId="2" fontId="9" fillId="0" borderId="0" xfId="3" applyNumberFormat="1" applyFont="1" applyFill="1" applyBorder="1" applyAlignment="1" applyProtection="1">
      <alignment horizontal="center" vertical="center"/>
    </xf>
    <xf numFmtId="4" fontId="4" fillId="0" borderId="0" xfId="3" applyNumberFormat="1" applyFont="1" applyFill="1" applyBorder="1" applyProtection="1"/>
    <xf numFmtId="37" fontId="4" fillId="0" borderId="0" xfId="3" applyNumberFormat="1" applyFont="1" applyFill="1" applyBorder="1" applyAlignment="1" applyProtection="1">
      <alignment horizontal="center" vertical="center"/>
    </xf>
    <xf numFmtId="3" fontId="9" fillId="0" borderId="0" xfId="3" applyNumberFormat="1" applyFont="1" applyFill="1" applyBorder="1" applyProtection="1"/>
    <xf numFmtId="0" fontId="13" fillId="0" borderId="0" xfId="8" applyNumberFormat="1" applyFont="1" applyFill="1" applyBorder="1" applyAlignment="1" applyProtection="1">
      <alignment vertical="center"/>
    </xf>
    <xf numFmtId="1" fontId="4" fillId="0" borderId="0" xfId="3" quotePrefix="1" applyNumberFormat="1" applyFont="1" applyFill="1" applyBorder="1" applyAlignment="1" applyProtection="1">
      <alignment horizontal="right"/>
    </xf>
    <xf numFmtId="1" fontId="9" fillId="0" borderId="0" xfId="3" applyNumberFormat="1" applyFont="1" applyFill="1" applyBorder="1" applyAlignment="1" applyProtection="1">
      <alignment horizontal="right"/>
    </xf>
    <xf numFmtId="2" fontId="4" fillId="0" borderId="0" xfId="3" applyNumberFormat="1" applyFont="1" applyFill="1" applyBorder="1" applyAlignment="1" applyProtection="1">
      <alignment horizontal="center" vertical="center"/>
    </xf>
    <xf numFmtId="3" fontId="4" fillId="0" borderId="0" xfId="3" quotePrefix="1" applyNumberFormat="1" applyFont="1" applyFill="1" applyBorder="1" applyAlignment="1" applyProtection="1">
      <alignment horizontal="right"/>
    </xf>
    <xf numFmtId="2" fontId="9" fillId="0" borderId="0" xfId="3" applyNumberFormat="1" applyFont="1" applyFill="1" applyBorder="1" applyAlignment="1" applyProtection="1">
      <alignment vertical="center"/>
    </xf>
    <xf numFmtId="37" fontId="4" fillId="0" borderId="0" xfId="8" applyNumberFormat="1" applyFont="1" applyFill="1" applyBorder="1" applyAlignment="1" applyProtection="1">
      <alignment vertical="center"/>
    </xf>
    <xf numFmtId="37" fontId="4" fillId="0" borderId="0" xfId="3" applyNumberFormat="1" applyFont="1" applyFill="1" applyBorder="1" applyProtection="1"/>
    <xf numFmtId="37" fontId="9" fillId="0" borderId="0" xfId="3" applyNumberFormat="1" applyFont="1" applyFill="1" applyBorder="1" applyProtection="1"/>
    <xf numFmtId="4" fontId="4" fillId="0" borderId="0" xfId="3" applyNumberFormat="1" applyFont="1" applyFill="1" applyBorder="1" applyAlignment="1" applyProtection="1">
      <alignment horizontal="right"/>
    </xf>
    <xf numFmtId="37" fontId="4" fillId="0" borderId="7" xfId="6" applyNumberFormat="1" applyFont="1" applyFill="1" applyBorder="1" applyAlignment="1" applyProtection="1">
      <alignment vertical="center"/>
      <protection locked="0"/>
    </xf>
    <xf numFmtId="37" fontId="4" fillId="0" borderId="7" xfId="3" applyNumberFormat="1" applyFont="1" applyFill="1" applyBorder="1" applyAlignment="1" applyProtection="1">
      <alignment vertical="center"/>
      <protection locked="0"/>
    </xf>
    <xf numFmtId="43" fontId="4" fillId="0" borderId="23" xfId="4" applyFont="1" applyFill="1" applyBorder="1" applyAlignment="1" applyProtection="1">
      <alignment vertical="center"/>
      <protection locked="0"/>
    </xf>
    <xf numFmtId="37" fontId="9" fillId="0" borderId="7" xfId="3" applyNumberFormat="1" applyFont="1" applyFill="1" applyBorder="1" applyAlignment="1" applyProtection="1">
      <alignment vertical="center"/>
      <protection locked="0"/>
    </xf>
    <xf numFmtId="37" fontId="4" fillId="0" borderId="0" xfId="6" applyNumberFormat="1" applyFont="1" applyFill="1" applyBorder="1" applyAlignment="1" applyProtection="1">
      <alignment vertical="center"/>
    </xf>
    <xf numFmtId="37" fontId="4" fillId="0" borderId="23" xfId="6" applyNumberFormat="1" applyFont="1" applyFill="1" applyBorder="1" applyAlignment="1" applyProtection="1">
      <alignment vertical="center"/>
      <protection locked="0"/>
    </xf>
    <xf numFmtId="0" fontId="15" fillId="0" borderId="0" xfId="8" applyNumberFormat="1" applyFont="1" applyFill="1" applyAlignment="1" applyProtection="1">
      <alignment vertical="center"/>
    </xf>
    <xf numFmtId="0" fontId="16" fillId="0" borderId="0" xfId="8" applyNumberFormat="1" applyFont="1" applyFill="1" applyAlignment="1" applyProtection="1">
      <alignment vertical="center"/>
    </xf>
    <xf numFmtId="0" fontId="2" fillId="0" borderId="0" xfId="8" applyNumberFormat="1" applyFont="1" applyFill="1" applyAlignment="1" applyProtection="1">
      <alignment horizontal="left" vertical="center"/>
    </xf>
    <xf numFmtId="0" fontId="4" fillId="0" borderId="0" xfId="8" applyNumberFormat="1" applyFont="1" applyFill="1" applyAlignment="1" applyProtection="1">
      <alignment vertical="center"/>
    </xf>
    <xf numFmtId="0" fontId="2" fillId="0" borderId="0" xfId="8" applyNumberFormat="1" applyFont="1" applyFill="1" applyAlignment="1" applyProtection="1">
      <alignment horizontal="right" vertical="center"/>
    </xf>
    <xf numFmtId="0" fontId="1" fillId="0" borderId="0" xfId="8" applyNumberFormat="1" applyFill="1" applyProtection="1"/>
    <xf numFmtId="0" fontId="4" fillId="0" borderId="1" xfId="8" applyNumberFormat="1" applyFont="1" applyFill="1" applyBorder="1" applyAlignment="1" applyProtection="1">
      <alignment vertical="center"/>
    </xf>
    <xf numFmtId="0" fontId="4" fillId="0" borderId="2" xfId="8" applyNumberFormat="1" applyFont="1" applyFill="1" applyBorder="1" applyAlignment="1" applyProtection="1">
      <alignment vertical="center"/>
    </xf>
    <xf numFmtId="0" fontId="4" fillId="0" borderId="3" xfId="8" applyNumberFormat="1" applyFont="1" applyFill="1" applyBorder="1" applyAlignment="1" applyProtection="1">
      <alignment vertical="center"/>
    </xf>
    <xf numFmtId="0" fontId="2" fillId="0" borderId="4" xfId="8" applyNumberFormat="1" applyFont="1" applyFill="1" applyBorder="1" applyAlignment="1" applyProtection="1">
      <alignment horizontal="centerContinuous" vertical="center"/>
    </xf>
    <xf numFmtId="0" fontId="4" fillId="0" borderId="0" xfId="8" applyNumberFormat="1" applyFont="1" applyFill="1" applyAlignment="1" applyProtection="1">
      <alignment horizontal="centerContinuous" vertical="center"/>
    </xf>
    <xf numFmtId="0" fontId="4" fillId="0" borderId="5" xfId="8" applyNumberFormat="1" applyFont="1" applyFill="1" applyBorder="1" applyAlignment="1" applyProtection="1">
      <alignment horizontal="centerContinuous" vertical="center"/>
    </xf>
    <xf numFmtId="0" fontId="4" fillId="0" borderId="4" xfId="8" applyNumberFormat="1" applyFont="1" applyFill="1" applyBorder="1" applyAlignment="1" applyProtection="1">
      <alignment horizontal="centerContinuous" vertical="center"/>
    </xf>
    <xf numFmtId="0" fontId="4" fillId="0" borderId="6" xfId="8" applyNumberFormat="1" applyFont="1" applyFill="1" applyBorder="1" applyAlignment="1" applyProtection="1">
      <alignment vertical="center"/>
    </xf>
    <xf numFmtId="0" fontId="4" fillId="0" borderId="7" xfId="8" applyNumberFormat="1" applyFont="1" applyFill="1" applyBorder="1" applyAlignment="1" applyProtection="1">
      <alignment vertical="center"/>
    </xf>
    <xf numFmtId="0" fontId="4" fillId="0" borderId="8" xfId="8" applyNumberFormat="1" applyFont="1" applyFill="1" applyBorder="1" applyAlignment="1" applyProtection="1">
      <alignment vertical="center"/>
    </xf>
    <xf numFmtId="0" fontId="4" fillId="0" borderId="15" xfId="8" applyNumberFormat="1" applyFont="1" applyFill="1" applyBorder="1" applyAlignment="1" applyProtection="1">
      <alignment vertical="center"/>
    </xf>
    <xf numFmtId="0" fontId="4" fillId="0" borderId="16" xfId="8" applyNumberFormat="1" applyFont="1" applyFill="1" applyBorder="1" applyAlignment="1" applyProtection="1">
      <alignment vertical="center"/>
    </xf>
    <xf numFmtId="0" fontId="4" fillId="0" borderId="16" xfId="8" applyNumberFormat="1" applyFont="1" applyFill="1" applyBorder="1" applyAlignment="1" applyProtection="1">
      <alignment horizontal="centerContinuous" vertical="center"/>
    </xf>
    <xf numFmtId="0" fontId="4" fillId="0" borderId="5" xfId="8" applyNumberFormat="1" applyFont="1" applyFill="1" applyBorder="1" applyAlignment="1" applyProtection="1">
      <alignment vertical="center"/>
    </xf>
    <xf numFmtId="0" fontId="4" fillId="0" borderId="15" xfId="8" applyNumberFormat="1" applyFont="1" applyFill="1" applyBorder="1" applyAlignment="1" applyProtection="1">
      <alignment horizontal="center" vertical="center"/>
    </xf>
    <xf numFmtId="0" fontId="4" fillId="0" borderId="16" xfId="8" applyNumberFormat="1" applyFont="1" applyFill="1" applyBorder="1" applyAlignment="1" applyProtection="1">
      <alignment horizontal="center" vertical="center"/>
    </xf>
    <xf numFmtId="0" fontId="4" fillId="0" borderId="5" xfId="8" applyNumberFormat="1" applyFont="1" applyFill="1" applyBorder="1" applyAlignment="1" applyProtection="1">
      <alignment horizontal="center" vertical="center"/>
    </xf>
    <xf numFmtId="0" fontId="4" fillId="0" borderId="22" xfId="8" applyNumberFormat="1" applyFont="1" applyFill="1" applyBorder="1" applyAlignment="1" applyProtection="1">
      <alignment vertical="center"/>
    </xf>
    <xf numFmtId="0" fontId="4" fillId="0" borderId="17" xfId="8" applyNumberFormat="1" applyFont="1" applyFill="1" applyBorder="1" applyAlignment="1" applyProtection="1">
      <alignment vertical="center"/>
    </xf>
    <xf numFmtId="0" fontId="4" fillId="0" borderId="17" xfId="8" applyNumberFormat="1" applyFont="1" applyFill="1" applyBorder="1" applyAlignment="1" applyProtection="1">
      <alignment horizontal="center" vertical="center"/>
    </xf>
    <xf numFmtId="0" fontId="4" fillId="0" borderId="7" xfId="8" applyNumberFormat="1" applyFont="1" applyFill="1" applyBorder="1" applyAlignment="1" applyProtection="1">
      <alignment horizontal="centerContinuous" vertical="center"/>
    </xf>
    <xf numFmtId="0" fontId="4" fillId="0" borderId="17" xfId="8" applyNumberFormat="1" applyFont="1" applyFill="1" applyBorder="1" applyAlignment="1" applyProtection="1">
      <alignment horizontal="centerContinuous" vertical="center"/>
    </xf>
    <xf numFmtId="0" fontId="4" fillId="0" borderId="25" xfId="8" applyNumberFormat="1" applyFont="1" applyFill="1" applyBorder="1" applyAlignment="1" applyProtection="1">
      <alignment vertical="center"/>
    </xf>
    <xf numFmtId="0" fontId="4" fillId="0" borderId="21" xfId="8" applyNumberFormat="1" applyFont="1" applyFill="1" applyBorder="1" applyAlignment="1" applyProtection="1">
      <alignment vertical="center"/>
    </xf>
    <xf numFmtId="37" fontId="4" fillId="0" borderId="20" xfId="8" applyNumberFormat="1" applyFont="1" applyFill="1" applyBorder="1" applyAlignment="1" applyProtection="1">
      <alignment vertical="center"/>
    </xf>
    <xf numFmtId="0" fontId="4" fillId="0" borderId="26" xfId="8" applyNumberFormat="1" applyFont="1" applyFill="1" applyBorder="1" applyAlignment="1" applyProtection="1">
      <alignment vertical="center"/>
    </xf>
    <xf numFmtId="37" fontId="4" fillId="0" borderId="7" xfId="8" applyNumberFormat="1" applyFont="1" applyFill="1" applyBorder="1" applyAlignment="1" applyProtection="1">
      <alignment vertical="center"/>
    </xf>
    <xf numFmtId="0" fontId="2" fillId="0" borderId="21" xfId="8" applyNumberFormat="1" applyFont="1" applyFill="1" applyBorder="1" applyAlignment="1" applyProtection="1">
      <alignment vertical="center"/>
    </xf>
    <xf numFmtId="37" fontId="2" fillId="0" borderId="20" xfId="8" applyNumberFormat="1" applyFont="1" applyFill="1" applyBorder="1" applyAlignment="1" applyProtection="1">
      <alignment vertical="center"/>
    </xf>
    <xf numFmtId="43" fontId="4" fillId="0" borderId="20" xfId="4" applyFont="1" applyFill="1" applyBorder="1" applyAlignment="1" applyProtection="1">
      <alignment vertical="center"/>
    </xf>
    <xf numFmtId="0" fontId="4" fillId="0" borderId="4" xfId="8" applyNumberFormat="1" applyFont="1" applyFill="1" applyBorder="1" applyAlignment="1" applyProtection="1">
      <alignment vertical="center"/>
    </xf>
    <xf numFmtId="37" fontId="4" fillId="0" borderId="0" xfId="8" applyNumberFormat="1" applyFont="1" applyFill="1" applyAlignment="1" applyProtection="1">
      <alignment vertical="center"/>
    </xf>
    <xf numFmtId="0" fontId="4" fillId="0" borderId="12" xfId="8" applyNumberFormat="1" applyFont="1" applyFill="1" applyBorder="1" applyAlignment="1" applyProtection="1">
      <alignment vertical="center"/>
    </xf>
    <xf numFmtId="0" fontId="4" fillId="0" borderId="13" xfId="8" applyNumberFormat="1" applyFont="1" applyFill="1" applyBorder="1" applyAlignment="1" applyProtection="1">
      <alignment vertical="center"/>
    </xf>
    <xf numFmtId="0" fontId="4" fillId="0" borderId="14" xfId="8" applyNumberFormat="1" applyFont="1" applyFill="1" applyBorder="1" applyAlignment="1" applyProtection="1">
      <alignment vertical="center"/>
    </xf>
    <xf numFmtId="0" fontId="2" fillId="0" borderId="0" xfId="8" applyNumberFormat="1" applyFont="1" applyFill="1" applyAlignment="1" applyProtection="1">
      <alignment vertical="center"/>
    </xf>
    <xf numFmtId="0" fontId="1" fillId="0" borderId="0" xfId="8" applyNumberFormat="1" applyFill="1" applyAlignment="1" applyProtection="1">
      <alignment vertical="center"/>
    </xf>
    <xf numFmtId="0" fontId="2" fillId="0" borderId="0" xfId="9" applyNumberFormat="1" applyFont="1" applyFill="1" applyAlignment="1" applyProtection="1">
      <alignment horizontal="left" vertical="center"/>
    </xf>
    <xf numFmtId="0" fontId="17" fillId="0" borderId="1" xfId="8" applyNumberFormat="1" applyFont="1" applyFill="1" applyBorder="1" applyAlignment="1" applyProtection="1">
      <alignment vertical="center"/>
    </xf>
    <xf numFmtId="0" fontId="17" fillId="0" borderId="2" xfId="8" applyNumberFormat="1" applyFont="1" applyFill="1" applyBorder="1" applyAlignment="1" applyProtection="1">
      <alignment vertical="center"/>
    </xf>
    <xf numFmtId="0" fontId="17" fillId="0" borderId="3" xfId="8" applyNumberFormat="1" applyFont="1" applyFill="1" applyBorder="1" applyAlignment="1" applyProtection="1">
      <alignment vertical="center"/>
    </xf>
    <xf numFmtId="0" fontId="16" fillId="0" borderId="0" xfId="8" applyNumberFormat="1" applyFont="1" applyFill="1" applyProtection="1"/>
    <xf numFmtId="0" fontId="18" fillId="0" borderId="4" xfId="8" applyNumberFormat="1" applyFont="1" applyFill="1" applyBorder="1" applyAlignment="1" applyProtection="1">
      <alignment horizontal="centerContinuous" vertical="center"/>
    </xf>
    <xf numFmtId="0" fontId="17" fillId="0" borderId="0" xfId="8" applyNumberFormat="1" applyFont="1" applyFill="1" applyAlignment="1" applyProtection="1">
      <alignment horizontal="centerContinuous" vertical="center"/>
    </xf>
    <xf numFmtId="0" fontId="17" fillId="0" borderId="5" xfId="8" applyNumberFormat="1" applyFont="1" applyFill="1" applyBorder="1" applyAlignment="1" applyProtection="1">
      <alignment horizontal="centerContinuous" vertical="center"/>
    </xf>
    <xf numFmtId="0" fontId="17" fillId="0" borderId="4" xfId="8" applyNumberFormat="1" applyFont="1" applyFill="1" applyBorder="1" applyAlignment="1" applyProtection="1">
      <alignment horizontal="centerContinuous" vertical="center"/>
    </xf>
    <xf numFmtId="0" fontId="17" fillId="0" borderId="6" xfId="8" applyNumberFormat="1" applyFont="1" applyFill="1" applyBorder="1" applyAlignment="1" applyProtection="1">
      <alignment horizontal="centerContinuous" vertical="center"/>
    </xf>
    <xf numFmtId="0" fontId="17" fillId="0" borderId="7" xfId="8" applyNumberFormat="1" applyFont="1" applyFill="1" applyBorder="1" applyAlignment="1" applyProtection="1">
      <alignment horizontal="centerContinuous" vertical="center"/>
    </xf>
    <xf numFmtId="0" fontId="17" fillId="0" borderId="8" xfId="8" applyNumberFormat="1" applyFont="1" applyFill="1" applyBorder="1" applyAlignment="1" applyProtection="1">
      <alignment horizontal="centerContinuous" vertical="center"/>
    </xf>
    <xf numFmtId="0" fontId="4" fillId="0" borderId="15" xfId="8" applyNumberFormat="1" applyFont="1" applyFill="1" applyBorder="1" applyAlignment="1" applyProtection="1">
      <alignment horizontal="centerContinuous" vertical="center"/>
    </xf>
    <xf numFmtId="0" fontId="4" fillId="0" borderId="0" xfId="8" applyNumberFormat="1" applyFont="1" applyFill="1" applyAlignment="1" applyProtection="1">
      <alignment horizontal="right" vertical="center"/>
    </xf>
    <xf numFmtId="0" fontId="4" fillId="0" borderId="0" xfId="8" applyNumberFormat="1" applyFont="1" applyFill="1" applyAlignment="1" applyProtection="1">
      <alignment horizontal="center" vertical="center"/>
    </xf>
    <xf numFmtId="165" fontId="4" fillId="0" borderId="0" xfId="8" applyNumberFormat="1" applyFont="1" applyFill="1" applyAlignment="1" applyProtection="1">
      <alignment horizontal="right" vertical="center"/>
    </xf>
    <xf numFmtId="0" fontId="4" fillId="0" borderId="22" xfId="8" applyNumberFormat="1" applyFont="1" applyFill="1" applyBorder="1" applyAlignment="1" applyProtection="1">
      <alignment horizontal="centerContinuous" vertical="center"/>
    </xf>
    <xf numFmtId="0" fontId="4" fillId="0" borderId="8" xfId="8" applyNumberFormat="1" applyFont="1" applyFill="1" applyBorder="1" applyAlignment="1" applyProtection="1">
      <alignment horizontal="centerContinuous" vertical="center"/>
    </xf>
    <xf numFmtId="0" fontId="4" fillId="0" borderId="25" xfId="8" applyNumberFormat="1" applyFont="1" applyFill="1" applyBorder="1" applyAlignment="1" applyProtection="1">
      <alignment horizontal="centerContinuous" vertical="center"/>
    </xf>
    <xf numFmtId="37" fontId="4" fillId="0" borderId="20" xfId="5" applyNumberFormat="1" applyFont="1" applyFill="1" applyBorder="1" applyAlignment="1" applyProtection="1">
      <alignment vertical="center"/>
    </xf>
    <xf numFmtId="37" fontId="4" fillId="0" borderId="21" xfId="5" applyNumberFormat="1" applyFont="1" applyFill="1" applyBorder="1" applyAlignment="1" applyProtection="1">
      <alignment vertical="center"/>
    </xf>
    <xf numFmtId="37" fontId="4" fillId="0" borderId="21" xfId="8" applyNumberFormat="1" applyFont="1" applyFill="1" applyBorder="1" applyAlignment="1" applyProtection="1">
      <alignment vertical="center"/>
    </xf>
    <xf numFmtId="0" fontId="4" fillId="0" borderId="26" xfId="8" applyNumberFormat="1" applyFont="1" applyFill="1" applyBorder="1" applyAlignment="1" applyProtection="1">
      <alignment horizontal="centerContinuous" vertical="center"/>
    </xf>
    <xf numFmtId="37" fontId="4" fillId="0" borderId="17" xfId="8" applyNumberFormat="1" applyFont="1" applyFill="1" applyBorder="1" applyAlignment="1" applyProtection="1">
      <alignment vertical="center"/>
    </xf>
    <xf numFmtId="37" fontId="16" fillId="0" borderId="0" xfId="8" applyNumberFormat="1" applyFont="1" applyFill="1" applyProtection="1"/>
    <xf numFmtId="37" fontId="4" fillId="0" borderId="27" xfId="8" applyNumberFormat="1" applyFont="1" applyFill="1" applyBorder="1" applyAlignment="1" applyProtection="1">
      <alignment vertical="center"/>
    </xf>
    <xf numFmtId="0" fontId="18" fillId="0" borderId="0" xfId="8" applyNumberFormat="1" applyFont="1" applyFill="1" applyAlignment="1" applyProtection="1">
      <alignment vertical="center"/>
    </xf>
    <xf numFmtId="0" fontId="17" fillId="0" borderId="0" xfId="8" applyNumberFormat="1" applyFont="1" applyFill="1" applyAlignment="1" applyProtection="1">
      <alignment vertical="center"/>
    </xf>
    <xf numFmtId="37" fontId="9" fillId="0" borderId="0" xfId="10" applyNumberFormat="1" applyFill="1" applyAlignment="1" applyProtection="1">
      <alignment vertical="center"/>
    </xf>
    <xf numFmtId="0" fontId="1" fillId="0" borderId="0" xfId="11" applyNumberFormat="1" applyFill="1" applyProtection="1"/>
    <xf numFmtId="37" fontId="9" fillId="0" borderId="1" xfId="10" applyNumberFormat="1" applyFill="1" applyBorder="1" applyAlignment="1" applyProtection="1">
      <alignment vertical="center"/>
    </xf>
    <xf numFmtId="37" fontId="9" fillId="0" borderId="2" xfId="10" applyNumberFormat="1" applyFill="1" applyBorder="1" applyAlignment="1" applyProtection="1">
      <alignment vertical="center"/>
    </xf>
    <xf numFmtId="37" fontId="9" fillId="0" borderId="3" xfId="10" applyNumberFormat="1" applyFill="1" applyBorder="1" applyAlignment="1" applyProtection="1">
      <alignment vertical="center"/>
    </xf>
    <xf numFmtId="37" fontId="2" fillId="0" borderId="4" xfId="10" applyNumberFormat="1" applyFont="1" applyFill="1" applyBorder="1" applyAlignment="1" applyProtection="1">
      <alignment horizontal="centerContinuous" vertical="center"/>
    </xf>
    <xf numFmtId="37" fontId="9" fillId="0" borderId="0" xfId="10" applyNumberFormat="1" applyFill="1" applyAlignment="1" applyProtection="1">
      <alignment horizontal="centerContinuous" vertical="center"/>
    </xf>
    <xf numFmtId="37" fontId="9" fillId="0" borderId="5" xfId="10" applyNumberFormat="1" applyFill="1" applyBorder="1" applyAlignment="1" applyProtection="1">
      <alignment horizontal="centerContinuous" vertical="center"/>
    </xf>
    <xf numFmtId="37" fontId="9" fillId="0" borderId="4" xfId="10" applyNumberFormat="1" applyFont="1" applyFill="1" applyBorder="1" applyAlignment="1" applyProtection="1">
      <alignment horizontal="centerContinuous" vertical="center"/>
    </xf>
    <xf numFmtId="37" fontId="9" fillId="0" borderId="4" xfId="10" applyNumberFormat="1" applyFill="1" applyBorder="1" applyAlignment="1" applyProtection="1">
      <alignment vertical="center"/>
    </xf>
    <xf numFmtId="37" fontId="9" fillId="0" borderId="5" xfId="10" applyNumberFormat="1" applyFill="1" applyBorder="1" applyAlignment="1" applyProtection="1">
      <alignment vertical="center"/>
    </xf>
    <xf numFmtId="37" fontId="9" fillId="0" borderId="6" xfId="10" applyNumberFormat="1" applyFill="1" applyBorder="1" applyAlignment="1" applyProtection="1">
      <alignment vertical="center"/>
    </xf>
    <xf numFmtId="37" fontId="9" fillId="0" borderId="7" xfId="10" applyNumberFormat="1" applyFill="1" applyBorder="1" applyAlignment="1" applyProtection="1">
      <alignment vertical="center"/>
    </xf>
    <xf numFmtId="37" fontId="9" fillId="0" borderId="8" xfId="10" applyNumberFormat="1" applyFill="1" applyBorder="1" applyAlignment="1" applyProtection="1">
      <alignment vertical="center"/>
    </xf>
    <xf numFmtId="37" fontId="9" fillId="0" borderId="15" xfId="10" applyNumberFormat="1" applyFill="1" applyBorder="1" applyAlignment="1" applyProtection="1">
      <alignment vertical="center"/>
    </xf>
    <xf numFmtId="37" fontId="9" fillId="0" borderId="16" xfId="10" applyNumberFormat="1" applyFill="1" applyBorder="1" applyAlignment="1" applyProtection="1">
      <alignment vertical="center"/>
    </xf>
    <xf numFmtId="37" fontId="9" fillId="0" borderId="16" xfId="10" applyNumberFormat="1" applyFill="1" applyBorder="1" applyAlignment="1" applyProtection="1">
      <alignment horizontal="centerContinuous" vertical="center"/>
    </xf>
    <xf numFmtId="37" fontId="9" fillId="0" borderId="7" xfId="10" applyNumberFormat="1" applyFill="1" applyBorder="1" applyAlignment="1" applyProtection="1">
      <alignment horizontal="centerContinuous" vertical="center"/>
    </xf>
    <xf numFmtId="37" fontId="9" fillId="0" borderId="17" xfId="10" applyNumberFormat="1" applyFill="1" applyBorder="1" applyAlignment="1" applyProtection="1">
      <alignment horizontal="centerContinuous" vertical="center"/>
    </xf>
    <xf numFmtId="37" fontId="9" fillId="0" borderId="0" xfId="10" applyNumberFormat="1" applyFont="1" applyFill="1" applyAlignment="1" applyProtection="1">
      <alignment horizontal="centerContinuous" vertical="center"/>
    </xf>
    <xf numFmtId="37" fontId="9" fillId="0" borderId="16" xfId="10" applyNumberFormat="1" applyFont="1" applyFill="1" applyBorder="1" applyAlignment="1" applyProtection="1">
      <alignment horizontal="centerContinuous" vertical="center"/>
    </xf>
    <xf numFmtId="37" fontId="9" fillId="0" borderId="15" xfId="10" applyNumberFormat="1" applyFill="1" applyBorder="1" applyAlignment="1" applyProtection="1">
      <alignment horizontal="centerContinuous" vertical="center"/>
    </xf>
    <xf numFmtId="37" fontId="9" fillId="0" borderId="16" xfId="10" applyNumberFormat="1" applyFill="1" applyBorder="1" applyAlignment="1" applyProtection="1">
      <alignment horizontal="center" vertical="center"/>
    </xf>
    <xf numFmtId="37" fontId="9" fillId="0" borderId="22" xfId="10" applyNumberFormat="1" applyFill="1" applyBorder="1" applyAlignment="1" applyProtection="1">
      <alignment horizontal="centerContinuous" vertical="center"/>
    </xf>
    <xf numFmtId="37" fontId="9" fillId="0" borderId="17" xfId="10" applyNumberFormat="1" applyFill="1" applyBorder="1" applyAlignment="1" applyProtection="1">
      <alignment vertical="center"/>
    </xf>
    <xf numFmtId="37" fontId="9" fillId="0" borderId="17" xfId="10" applyNumberFormat="1" applyFill="1" applyBorder="1" applyAlignment="1" applyProtection="1">
      <alignment horizontal="center" vertical="center"/>
    </xf>
    <xf numFmtId="37" fontId="9" fillId="0" borderId="7" xfId="10" applyNumberFormat="1" applyFont="1" applyFill="1" applyBorder="1" applyAlignment="1" applyProtection="1">
      <alignment horizontal="centerContinuous" vertical="center"/>
    </xf>
    <xf numFmtId="37" fontId="9" fillId="0" borderId="7" xfId="10" applyNumberFormat="1" applyFont="1" applyFill="1" applyBorder="1" applyAlignment="1" applyProtection="1">
      <alignment horizontal="center" vertical="center"/>
    </xf>
    <xf numFmtId="37" fontId="9" fillId="0" borderId="17" xfId="10" applyNumberFormat="1" applyFont="1" applyFill="1" applyBorder="1" applyAlignment="1" applyProtection="1">
      <alignment horizontal="centerContinuous" vertical="center"/>
    </xf>
    <xf numFmtId="37" fontId="9" fillId="0" borderId="8" xfId="10" applyNumberFormat="1" applyFont="1" applyFill="1" applyBorder="1" applyAlignment="1" applyProtection="1">
      <alignment horizontal="centerContinuous" vertical="center"/>
    </xf>
    <xf numFmtId="37" fontId="9" fillId="0" borderId="8" xfId="10" applyNumberFormat="1" applyFill="1" applyBorder="1" applyAlignment="1" applyProtection="1">
      <alignment horizontal="centerContinuous" vertical="center"/>
    </xf>
    <xf numFmtId="0" fontId="19" fillId="0" borderId="28" xfId="12" applyFill="1" applyBorder="1" applyProtection="1"/>
    <xf numFmtId="37" fontId="9" fillId="0" borderId="17" xfId="10" applyNumberFormat="1" applyFont="1" applyFill="1" applyBorder="1" applyAlignment="1" applyProtection="1">
      <alignment vertical="center"/>
    </xf>
    <xf numFmtId="37" fontId="9" fillId="0" borderId="4" xfId="10" applyNumberFormat="1" applyFill="1" applyBorder="1" applyAlignment="1" applyProtection="1">
      <alignment horizontal="centerContinuous" vertical="center"/>
    </xf>
    <xf numFmtId="37" fontId="9" fillId="0" borderId="0" xfId="10" applyNumberFormat="1" applyFont="1" applyFill="1" applyBorder="1" applyAlignment="1" applyProtection="1">
      <alignment vertical="center"/>
    </xf>
    <xf numFmtId="37" fontId="9" fillId="0" borderId="0" xfId="10" applyNumberFormat="1" applyFill="1" applyBorder="1" applyAlignment="1" applyProtection="1">
      <alignment horizontal="center" vertical="center"/>
    </xf>
    <xf numFmtId="37" fontId="9" fillId="0" borderId="0" xfId="10" applyNumberFormat="1" applyFill="1" applyBorder="1" applyAlignment="1" applyProtection="1">
      <alignment vertical="center"/>
    </xf>
    <xf numFmtId="37" fontId="15" fillId="0" borderId="0" xfId="10" quotePrefix="1" applyNumberFormat="1" applyFont="1" applyFill="1" applyBorder="1" applyAlignment="1" applyProtection="1">
      <alignment vertical="center"/>
    </xf>
    <xf numFmtId="37" fontId="15" fillId="0" borderId="0" xfId="10" applyNumberFormat="1" applyFont="1" applyFill="1" applyBorder="1" applyAlignment="1" applyProtection="1">
      <alignment vertical="center"/>
    </xf>
    <xf numFmtId="37" fontId="9" fillId="0" borderId="12" xfId="10" applyNumberFormat="1" applyFill="1" applyBorder="1" applyAlignment="1" applyProtection="1">
      <alignment vertical="center"/>
    </xf>
    <xf numFmtId="37" fontId="15" fillId="0" borderId="13" xfId="10" applyNumberFormat="1" applyFont="1" applyFill="1" applyBorder="1" applyAlignment="1" applyProtection="1">
      <alignment vertical="center"/>
    </xf>
    <xf numFmtId="37" fontId="9" fillId="0" borderId="13" xfId="10" applyNumberFormat="1" applyFill="1" applyBorder="1" applyAlignment="1" applyProtection="1">
      <alignment vertical="center"/>
    </xf>
    <xf numFmtId="37" fontId="9" fillId="0" borderId="14" xfId="10" applyNumberFormat="1" applyFill="1" applyBorder="1" applyAlignment="1" applyProtection="1">
      <alignment vertical="center"/>
    </xf>
    <xf numFmtId="0" fontId="20" fillId="0" borderId="0" xfId="13" applyNumberFormat="1" applyFont="1" applyFill="1" applyAlignment="1">
      <alignment horizontal="left" vertical="center"/>
    </xf>
    <xf numFmtId="0" fontId="9" fillId="0" borderId="0" xfId="13" applyNumberFormat="1" applyFill="1" applyAlignment="1">
      <alignment vertical="center"/>
    </xf>
    <xf numFmtId="0" fontId="20" fillId="0" borderId="0" xfId="13" applyNumberFormat="1" applyFont="1" applyFill="1" applyAlignment="1">
      <alignment horizontal="right" vertical="center"/>
    </xf>
    <xf numFmtId="0" fontId="1" fillId="0" borderId="0" xfId="11" applyNumberFormat="1" applyFill="1"/>
    <xf numFmtId="0" fontId="9" fillId="0" borderId="1" xfId="13" applyNumberFormat="1" applyFill="1" applyBorder="1" applyAlignment="1">
      <alignment vertical="center"/>
    </xf>
    <xf numFmtId="0" fontId="9" fillId="0" borderId="2" xfId="13" applyNumberFormat="1" applyFill="1" applyBorder="1" applyAlignment="1">
      <alignment vertical="center"/>
    </xf>
    <xf numFmtId="0" fontId="9" fillId="0" borderId="3" xfId="13" applyNumberFormat="1" applyFill="1" applyBorder="1" applyAlignment="1">
      <alignment vertical="center"/>
    </xf>
    <xf numFmtId="0" fontId="2" fillId="0" borderId="4" xfId="13" applyNumberFormat="1" applyFont="1" applyFill="1" applyBorder="1" applyAlignment="1">
      <alignment horizontal="centerContinuous" vertical="center"/>
    </xf>
    <xf numFmtId="0" fontId="9" fillId="0" borderId="0" xfId="13" applyNumberFormat="1" applyFill="1" applyAlignment="1">
      <alignment horizontal="centerContinuous" vertical="center"/>
    </xf>
    <xf numFmtId="0" fontId="9" fillId="0" borderId="5" xfId="13" applyNumberFormat="1" applyFill="1" applyBorder="1" applyAlignment="1">
      <alignment horizontal="centerContinuous" vertical="center"/>
    </xf>
    <xf numFmtId="0" fontId="9" fillId="0" borderId="4" xfId="13" applyNumberFormat="1" applyFill="1" applyBorder="1" applyAlignment="1">
      <alignment horizontal="centerContinuous" vertical="center"/>
    </xf>
    <xf numFmtId="0" fontId="9" fillId="0" borderId="4" xfId="13" applyNumberFormat="1" applyFill="1" applyBorder="1" applyAlignment="1">
      <alignment vertical="center"/>
    </xf>
    <xf numFmtId="0" fontId="9" fillId="0" borderId="5" xfId="13" applyNumberFormat="1" applyFill="1" applyBorder="1" applyAlignment="1">
      <alignment vertical="center"/>
    </xf>
    <xf numFmtId="0" fontId="9" fillId="0" borderId="0" xfId="13" applyNumberFormat="1" applyFont="1" applyFill="1" applyAlignment="1">
      <alignment vertical="center"/>
    </xf>
    <xf numFmtId="0" fontId="9" fillId="0" borderId="6" xfId="13" applyNumberFormat="1" applyFill="1" applyBorder="1" applyAlignment="1">
      <alignment vertical="center"/>
    </xf>
    <xf numFmtId="0" fontId="9" fillId="0" borderId="7" xfId="13" applyNumberFormat="1" applyFill="1" applyBorder="1" applyAlignment="1">
      <alignment vertical="center"/>
    </xf>
    <xf numFmtId="0" fontId="9" fillId="0" borderId="8" xfId="13" applyNumberFormat="1" applyFill="1" applyBorder="1" applyAlignment="1">
      <alignment vertical="center"/>
    </xf>
    <xf numFmtId="0" fontId="9" fillId="0" borderId="15" xfId="13" applyNumberFormat="1" applyFill="1" applyBorder="1" applyAlignment="1">
      <alignment vertical="center"/>
    </xf>
    <xf numFmtId="0" fontId="9" fillId="0" borderId="16" xfId="13" applyNumberFormat="1" applyFill="1" applyBorder="1" applyAlignment="1">
      <alignment vertical="center"/>
    </xf>
    <xf numFmtId="0" fontId="9" fillId="0" borderId="16" xfId="13" applyNumberFormat="1" applyFill="1" applyBorder="1" applyAlignment="1">
      <alignment horizontal="centerContinuous" vertical="center"/>
    </xf>
    <xf numFmtId="0" fontId="9" fillId="0" borderId="15" xfId="13" applyNumberFormat="1" applyFill="1" applyBorder="1" applyAlignment="1">
      <alignment horizontal="center" vertical="center"/>
    </xf>
    <xf numFmtId="0" fontId="9" fillId="0" borderId="16" xfId="13" applyNumberFormat="1" applyFill="1" applyBorder="1" applyAlignment="1">
      <alignment horizontal="center" vertical="center"/>
    </xf>
    <xf numFmtId="0" fontId="9" fillId="0" borderId="22" xfId="13" applyNumberFormat="1" applyFill="1" applyBorder="1" applyAlignment="1">
      <alignment vertical="center"/>
    </xf>
    <xf numFmtId="0" fontId="9" fillId="0" borderId="17" xfId="13" applyNumberFormat="1" applyFill="1" applyBorder="1" applyAlignment="1">
      <alignment vertical="center"/>
    </xf>
    <xf numFmtId="0" fontId="9" fillId="0" borderId="17" xfId="13" applyNumberFormat="1" applyFill="1" applyBorder="1" applyAlignment="1">
      <alignment horizontal="center" vertical="center"/>
    </xf>
    <xf numFmtId="0" fontId="9" fillId="0" borderId="7" xfId="13" applyNumberFormat="1" applyFill="1" applyBorder="1" applyAlignment="1">
      <alignment horizontal="centerContinuous" vertical="center"/>
    </xf>
    <xf numFmtId="0" fontId="9" fillId="0" borderId="17" xfId="13" applyNumberFormat="1" applyFill="1" applyBorder="1" applyAlignment="1">
      <alignment horizontal="centerContinuous" vertical="center"/>
    </xf>
    <xf numFmtId="0" fontId="9" fillId="0" borderId="25" xfId="13" applyNumberFormat="1" applyFill="1" applyBorder="1" applyAlignment="1">
      <alignment horizontal="center" vertical="center"/>
    </xf>
    <xf numFmtId="0" fontId="9" fillId="0" borderId="21" xfId="13" applyNumberFormat="1" applyFill="1" applyBorder="1" applyAlignment="1">
      <alignment vertical="center"/>
    </xf>
    <xf numFmtId="37" fontId="9" fillId="0" borderId="21" xfId="13" applyNumberFormat="1" applyFill="1" applyBorder="1" applyAlignment="1">
      <alignment vertical="center"/>
    </xf>
    <xf numFmtId="37" fontId="9" fillId="0" borderId="20" xfId="13" applyNumberFormat="1" applyFill="1" applyBorder="1" applyAlignment="1">
      <alignment vertical="center"/>
    </xf>
    <xf numFmtId="0" fontId="9" fillId="0" borderId="26" xfId="13" applyNumberFormat="1" applyFill="1" applyBorder="1" applyAlignment="1">
      <alignment horizontal="center" vertical="center"/>
    </xf>
    <xf numFmtId="164" fontId="10" fillId="0" borderId="0" xfId="4" applyNumberFormat="1" applyFont="1" applyFill="1" applyBorder="1" applyAlignment="1" applyProtection="1">
      <alignment vertical="center"/>
    </xf>
    <xf numFmtId="0" fontId="9" fillId="0" borderId="22" xfId="13" applyNumberFormat="1" applyFill="1" applyBorder="1" applyAlignment="1">
      <alignment horizontal="center" vertical="center"/>
    </xf>
    <xf numFmtId="37" fontId="9" fillId="0" borderId="17" xfId="13" applyNumberFormat="1" applyFill="1" applyBorder="1" applyAlignment="1">
      <alignment vertical="center"/>
    </xf>
    <xf numFmtId="37" fontId="9" fillId="0" borderId="7" xfId="13" applyNumberFormat="1" applyFill="1" applyBorder="1" applyAlignment="1">
      <alignment vertical="center"/>
    </xf>
    <xf numFmtId="0" fontId="9" fillId="0" borderId="8" xfId="13" applyNumberFormat="1" applyFill="1" applyBorder="1" applyAlignment="1">
      <alignment horizontal="center" vertical="center"/>
    </xf>
    <xf numFmtId="0" fontId="9" fillId="0" borderId="17" xfId="13" applyNumberFormat="1" applyFont="1" applyFill="1" applyBorder="1" applyAlignment="1">
      <alignment vertical="center"/>
    </xf>
    <xf numFmtId="0" fontId="14" fillId="0" borderId="0" xfId="14" applyFont="1" applyFill="1" applyAlignment="1" applyProtection="1"/>
    <xf numFmtId="0" fontId="9" fillId="0" borderId="12" xfId="13" applyNumberFormat="1" applyFill="1" applyBorder="1" applyAlignment="1">
      <alignment vertical="center"/>
    </xf>
    <xf numFmtId="0" fontId="9" fillId="0" borderId="13" xfId="13" applyNumberFormat="1" applyFill="1" applyBorder="1" applyAlignment="1">
      <alignment vertical="center"/>
    </xf>
    <xf numFmtId="0" fontId="9" fillId="0" borderId="14" xfId="13" applyNumberFormat="1" applyFill="1" applyBorder="1" applyAlignment="1">
      <alignment vertical="center"/>
    </xf>
    <xf numFmtId="37" fontId="9" fillId="0" borderId="0" xfId="10" applyNumberFormat="1" applyFill="1" applyAlignment="1">
      <alignment vertical="center"/>
    </xf>
    <xf numFmtId="37" fontId="20" fillId="0" borderId="0" xfId="10" applyNumberFormat="1" applyFont="1" applyFill="1" applyAlignment="1">
      <alignment vertical="center"/>
    </xf>
    <xf numFmtId="0" fontId="13" fillId="0" borderId="0" xfId="14" applyFill="1" applyBorder="1" applyAlignment="1" applyProtection="1">
      <alignment textRotation="180"/>
    </xf>
    <xf numFmtId="0" fontId="16" fillId="0" borderId="29" xfId="14" applyFont="1" applyFill="1" applyBorder="1" applyAlignment="1" applyProtection="1">
      <alignment horizontal="centerContinuous"/>
    </xf>
    <xf numFmtId="0" fontId="16" fillId="0" borderId="30" xfId="14" applyFont="1" applyFill="1" applyBorder="1" applyAlignment="1" applyProtection="1">
      <alignment horizontal="centerContinuous"/>
    </xf>
    <xf numFmtId="0" fontId="16" fillId="0" borderId="31" xfId="14" applyFont="1" applyFill="1" applyBorder="1" applyProtection="1"/>
    <xf numFmtId="0" fontId="21" fillId="0" borderId="31" xfId="14" applyFont="1" applyFill="1" applyBorder="1" applyAlignment="1" applyProtection="1">
      <alignment horizontal="center"/>
    </xf>
    <xf numFmtId="0" fontId="21" fillId="0" borderId="30" xfId="14" applyFont="1" applyFill="1" applyBorder="1" applyAlignment="1" applyProtection="1">
      <alignment horizontal="centerContinuous"/>
    </xf>
    <xf numFmtId="0" fontId="21" fillId="0" borderId="31" xfId="14" applyFont="1" applyFill="1" applyBorder="1" applyProtection="1"/>
    <xf numFmtId="0" fontId="16" fillId="0" borderId="32" xfId="14" applyFont="1" applyFill="1" applyBorder="1" applyProtection="1"/>
    <xf numFmtId="0" fontId="13" fillId="0" borderId="0" xfId="14" applyFont="1" applyFill="1" applyAlignment="1" applyProtection="1">
      <alignment textRotation="180"/>
    </xf>
    <xf numFmtId="0" fontId="13" fillId="0" borderId="0" xfId="14" applyFill="1" applyProtection="1"/>
    <xf numFmtId="0" fontId="13" fillId="0" borderId="0" xfId="14" applyFill="1" applyBorder="1" applyAlignment="1" applyProtection="1">
      <alignment horizontal="centerContinuous"/>
    </xf>
    <xf numFmtId="0" fontId="13" fillId="0" borderId="0" xfId="14" applyFill="1" applyAlignment="1" applyProtection="1">
      <alignment textRotation="180"/>
    </xf>
    <xf numFmtId="0" fontId="16" fillId="0" borderId="18" xfId="14" applyFont="1" applyFill="1" applyBorder="1" applyAlignment="1" applyProtection="1">
      <alignment horizontal="centerContinuous"/>
    </xf>
    <xf numFmtId="0" fontId="16" fillId="0" borderId="0" xfId="14" applyFont="1" applyFill="1" applyAlignment="1" applyProtection="1">
      <alignment horizontal="centerContinuous"/>
    </xf>
    <xf numFmtId="0" fontId="16" fillId="0" borderId="16" xfId="14" applyFont="1" applyFill="1" applyBorder="1" applyAlignment="1" applyProtection="1">
      <alignment horizontal="centerContinuous"/>
    </xf>
    <xf numFmtId="0" fontId="16" fillId="0" borderId="18" xfId="14" applyFont="1" applyFill="1" applyBorder="1" applyProtection="1"/>
    <xf numFmtId="0" fontId="16" fillId="0" borderId="0" xfId="14" applyFont="1" applyFill="1" applyProtection="1"/>
    <xf numFmtId="0" fontId="16" fillId="0" borderId="16" xfId="14" applyFont="1" applyFill="1" applyBorder="1" applyProtection="1"/>
    <xf numFmtId="0" fontId="16" fillId="0" borderId="33" xfId="14" applyFont="1" applyFill="1" applyBorder="1" applyProtection="1"/>
    <xf numFmtId="0" fontId="16" fillId="0" borderId="23" xfId="14" applyFont="1" applyFill="1" applyBorder="1" applyProtection="1"/>
    <xf numFmtId="0" fontId="16" fillId="0" borderId="7" xfId="14" applyFont="1" applyFill="1" applyBorder="1" applyProtection="1"/>
    <xf numFmtId="0" fontId="16" fillId="0" borderId="17" xfId="14" applyFont="1" applyFill="1" applyBorder="1" applyProtection="1"/>
    <xf numFmtId="0" fontId="16" fillId="0" borderId="34" xfId="14" applyFont="1" applyFill="1" applyBorder="1" applyAlignment="1" applyProtection="1">
      <alignment horizontal="center"/>
    </xf>
    <xf numFmtId="0" fontId="16" fillId="0" borderId="18" xfId="14" applyFont="1" applyFill="1" applyBorder="1" applyAlignment="1" applyProtection="1">
      <alignment horizontal="center"/>
    </xf>
    <xf numFmtId="0" fontId="16" fillId="0" borderId="16" xfId="14" applyFont="1" applyFill="1" applyBorder="1" applyAlignment="1" applyProtection="1">
      <alignment horizontal="center"/>
    </xf>
    <xf numFmtId="0" fontId="16" fillId="0" borderId="35" xfId="14" applyFont="1" applyFill="1" applyBorder="1" applyProtection="1"/>
    <xf numFmtId="0" fontId="16" fillId="0" borderId="17" xfId="14" applyFont="1" applyFill="1" applyBorder="1" applyAlignment="1" applyProtection="1">
      <alignment horizontal="center"/>
    </xf>
    <xf numFmtId="0" fontId="16" fillId="0" borderId="35" xfId="14" applyFont="1" applyFill="1" applyBorder="1" applyAlignment="1" applyProtection="1">
      <alignment horizontal="center"/>
    </xf>
    <xf numFmtId="0" fontId="16" fillId="0" borderId="34" xfId="14" applyFont="1" applyFill="1" applyBorder="1" applyProtection="1"/>
    <xf numFmtId="164" fontId="16" fillId="0" borderId="36" xfId="4" applyNumberFormat="1" applyFont="1" applyFill="1" applyBorder="1" applyProtection="1"/>
    <xf numFmtId="164" fontId="16" fillId="0" borderId="37" xfId="4" applyNumberFormat="1" applyFont="1" applyFill="1" applyBorder="1" applyProtection="1"/>
    <xf numFmtId="164" fontId="16" fillId="0" borderId="38" xfId="4" applyNumberFormat="1" applyFont="1" applyFill="1" applyBorder="1" applyProtection="1"/>
    <xf numFmtId="164" fontId="16" fillId="0" borderId="39" xfId="4" applyNumberFormat="1" applyFont="1" applyFill="1" applyBorder="1" applyProtection="1"/>
    <xf numFmtId="164" fontId="16" fillId="0" borderId="34" xfId="4" applyNumberFormat="1" applyFont="1" applyFill="1" applyBorder="1" applyProtection="1"/>
    <xf numFmtId="164" fontId="16" fillId="0" borderId="40" xfId="4" applyNumberFormat="1" applyFont="1" applyFill="1" applyBorder="1" applyProtection="1"/>
    <xf numFmtId="164" fontId="16" fillId="0" borderId="35" xfId="4" applyNumberFormat="1" applyFont="1" applyFill="1" applyBorder="1" applyProtection="1"/>
    <xf numFmtId="164" fontId="16" fillId="0" borderId="42" xfId="4" applyNumberFormat="1" applyFont="1" applyFill="1" applyBorder="1" applyProtection="1"/>
    <xf numFmtId="164" fontId="16" fillId="0" borderId="44" xfId="4" applyNumberFormat="1" applyFont="1" applyFill="1" applyBorder="1" applyProtection="1"/>
    <xf numFmtId="164" fontId="16" fillId="0" borderId="45" xfId="4" applyNumberFormat="1" applyFont="1" applyFill="1" applyBorder="1" applyProtection="1"/>
    <xf numFmtId="164" fontId="16" fillId="0" borderId="47" xfId="4" applyNumberFormat="1" applyFont="1" applyFill="1" applyBorder="1" applyProtection="1"/>
    <xf numFmtId="164" fontId="16" fillId="0" borderId="48" xfId="4" applyNumberFormat="1" applyFont="1" applyFill="1" applyBorder="1" applyProtection="1"/>
    <xf numFmtId="164" fontId="16" fillId="0" borderId="0" xfId="4" applyNumberFormat="1" applyFont="1" applyFill="1" applyProtection="1"/>
    <xf numFmtId="0" fontId="21" fillId="0" borderId="24" xfId="14" applyFont="1" applyFill="1" applyBorder="1" applyAlignment="1" applyProtection="1">
      <alignment horizontal="centerContinuous"/>
    </xf>
    <xf numFmtId="164" fontId="16" fillId="0" borderId="30" xfId="4" applyNumberFormat="1" applyFont="1" applyFill="1" applyBorder="1" applyAlignment="1" applyProtection="1">
      <alignment horizontal="centerContinuous"/>
    </xf>
    <xf numFmtId="0" fontId="16" fillId="0" borderId="49" xfId="14" applyFont="1" applyFill="1" applyBorder="1" applyAlignment="1" applyProtection="1">
      <alignment horizontal="centerContinuous"/>
    </xf>
    <xf numFmtId="164" fontId="16" fillId="0" borderId="0" xfId="4" applyNumberFormat="1" applyFont="1" applyFill="1" applyAlignment="1" applyProtection="1">
      <alignment horizontal="centerContinuous"/>
    </xf>
    <xf numFmtId="164" fontId="16" fillId="0" borderId="7" xfId="4" applyNumberFormat="1" applyFont="1" applyFill="1" applyBorder="1" applyProtection="1"/>
    <xf numFmtId="164" fontId="16" fillId="0" borderId="34" xfId="4" applyNumberFormat="1" applyFont="1" applyFill="1" applyBorder="1" applyAlignment="1" applyProtection="1">
      <alignment horizontal="center"/>
    </xf>
    <xf numFmtId="0" fontId="16" fillId="0" borderId="50" xfId="14" applyFont="1" applyFill="1" applyBorder="1" applyProtection="1"/>
    <xf numFmtId="164" fontId="16" fillId="0" borderId="51" xfId="4" applyNumberFormat="1" applyFont="1" applyFill="1" applyBorder="1" applyProtection="1"/>
    <xf numFmtId="164" fontId="16" fillId="0" borderId="52" xfId="4" applyNumberFormat="1" applyFont="1" applyFill="1" applyBorder="1" applyProtection="1"/>
    <xf numFmtId="164" fontId="16" fillId="0" borderId="53" xfId="4" applyNumberFormat="1" applyFont="1" applyFill="1" applyBorder="1" applyProtection="1"/>
    <xf numFmtId="0" fontId="21" fillId="0" borderId="17" xfId="14" applyFont="1" applyFill="1" applyBorder="1" applyProtection="1"/>
    <xf numFmtId="0" fontId="16" fillId="0" borderId="54" xfId="14" applyFont="1" applyFill="1" applyBorder="1" applyProtection="1"/>
    <xf numFmtId="164" fontId="16" fillId="0" borderId="55" xfId="4" applyNumberFormat="1" applyFont="1" applyFill="1" applyBorder="1" applyProtection="1"/>
    <xf numFmtId="164" fontId="16" fillId="0" borderId="56" xfId="4" applyNumberFormat="1" applyFont="1" applyFill="1" applyBorder="1" applyProtection="1"/>
    <xf numFmtId="164" fontId="16" fillId="0" borderId="57" xfId="4" applyNumberFormat="1" applyFont="1" applyFill="1" applyBorder="1" applyProtection="1"/>
    <xf numFmtId="164" fontId="16" fillId="0" borderId="58" xfId="4" applyNumberFormat="1" applyFont="1" applyFill="1" applyBorder="1" applyProtection="1"/>
    <xf numFmtId="164" fontId="16" fillId="0" borderId="41" xfId="4" applyNumberFormat="1" applyFont="1" applyFill="1" applyBorder="1" applyProtection="1"/>
    <xf numFmtId="164" fontId="16" fillId="0" borderId="59" xfId="4" applyNumberFormat="1" applyFont="1" applyFill="1" applyBorder="1" applyProtection="1"/>
    <xf numFmtId="164" fontId="16" fillId="0" borderId="61" xfId="4" applyNumberFormat="1" applyFont="1" applyFill="1" applyBorder="1" applyProtection="1"/>
    <xf numFmtId="164" fontId="16" fillId="0" borderId="0" xfId="4" applyNumberFormat="1" applyFont="1" applyFill="1" applyBorder="1" applyAlignment="1" applyProtection="1">
      <alignment horizontal="centerContinuous"/>
    </xf>
    <xf numFmtId="164" fontId="16" fillId="0" borderId="35" xfId="4" applyNumberFormat="1" applyFont="1" applyFill="1" applyBorder="1" applyAlignment="1" applyProtection="1">
      <alignment horizontal="center"/>
    </xf>
    <xf numFmtId="164" fontId="16" fillId="0" borderId="62" xfId="4" applyNumberFormat="1" applyFont="1" applyFill="1" applyBorder="1" applyAlignment="1" applyProtection="1"/>
    <xf numFmtId="164" fontId="16" fillId="0" borderId="44" xfId="4" applyNumberFormat="1" applyFont="1" applyFill="1" applyBorder="1" applyAlignment="1" applyProtection="1"/>
    <xf numFmtId="164" fontId="16" fillId="0" borderId="39" xfId="4" applyNumberFormat="1" applyFont="1" applyFill="1" applyBorder="1" applyAlignment="1" applyProtection="1"/>
    <xf numFmtId="164" fontId="16" fillId="0" borderId="16" xfId="4" applyNumberFormat="1" applyFont="1" applyFill="1" applyBorder="1" applyAlignment="1" applyProtection="1"/>
    <xf numFmtId="164" fontId="16" fillId="0" borderId="63" xfId="4" applyNumberFormat="1" applyFont="1" applyFill="1" applyBorder="1" applyAlignment="1" applyProtection="1"/>
    <xf numFmtId="164" fontId="16" fillId="0" borderId="0" xfId="4" applyNumberFormat="1" applyFont="1" applyFill="1" applyAlignment="1" applyProtection="1"/>
    <xf numFmtId="164" fontId="16" fillId="0" borderId="41" xfId="4" applyNumberFormat="1" applyFont="1" applyFill="1" applyBorder="1" applyAlignment="1" applyProtection="1"/>
    <xf numFmtId="164" fontId="16" fillId="0" borderId="35" xfId="4" applyNumberFormat="1" applyFont="1" applyFill="1" applyBorder="1" applyAlignment="1" applyProtection="1"/>
    <xf numFmtId="164" fontId="16" fillId="0" borderId="35" xfId="4" applyNumberFormat="1" applyFont="1" applyFill="1" applyBorder="1" applyAlignment="1" applyProtection="1">
      <protection locked="0"/>
    </xf>
    <xf numFmtId="164" fontId="16" fillId="0" borderId="34" xfId="4" applyNumberFormat="1" applyFont="1" applyFill="1" applyBorder="1" applyAlignment="1" applyProtection="1"/>
    <xf numFmtId="164" fontId="16" fillId="0" borderId="40" xfId="4" applyNumberFormat="1" applyFont="1" applyFill="1" applyBorder="1" applyAlignment="1" applyProtection="1"/>
    <xf numFmtId="0" fontId="16" fillId="0" borderId="0" xfId="14" applyFont="1" applyFill="1" applyBorder="1" applyAlignment="1" applyProtection="1">
      <alignment horizontal="center"/>
    </xf>
    <xf numFmtId="0" fontId="16" fillId="0" borderId="0" xfId="14" applyFont="1" applyFill="1" applyBorder="1" applyProtection="1"/>
    <xf numFmtId="164" fontId="16" fillId="0" borderId="0" xfId="4" applyNumberFormat="1" applyFont="1" applyFill="1" applyBorder="1" applyProtection="1"/>
    <xf numFmtId="0" fontId="21" fillId="0" borderId="35" xfId="14" applyFont="1" applyFill="1" applyBorder="1" applyProtection="1"/>
    <xf numFmtId="164" fontId="16" fillId="0" borderId="64" xfId="4" applyNumberFormat="1" applyFont="1" applyFill="1" applyBorder="1" applyProtection="1"/>
    <xf numFmtId="164" fontId="16" fillId="0" borderId="65" xfId="4" applyNumberFormat="1" applyFont="1" applyFill="1" applyBorder="1" applyProtection="1"/>
    <xf numFmtId="0" fontId="21" fillId="0" borderId="35" xfId="14" applyFont="1" applyFill="1" applyBorder="1" applyAlignment="1" applyProtection="1">
      <alignment horizontal="center"/>
    </xf>
    <xf numFmtId="164" fontId="21" fillId="0" borderId="66" xfId="4" applyNumberFormat="1" applyFont="1" applyFill="1" applyBorder="1" applyAlignment="1" applyProtection="1"/>
    <xf numFmtId="164" fontId="21" fillId="0" borderId="47" xfId="4" applyNumberFormat="1" applyFont="1" applyFill="1" applyBorder="1" applyAlignment="1" applyProtection="1"/>
    <xf numFmtId="164" fontId="21" fillId="0" borderId="48" xfId="4" applyNumberFormat="1" applyFont="1" applyFill="1" applyBorder="1" applyAlignment="1" applyProtection="1"/>
    <xf numFmtId="0" fontId="21" fillId="0" borderId="0" xfId="14" applyFont="1" applyFill="1" applyBorder="1" applyAlignment="1" applyProtection="1">
      <alignment horizontal="center"/>
    </xf>
    <xf numFmtId="37" fontId="16" fillId="0" borderId="0" xfId="15" applyNumberFormat="1" applyFont="1" applyFill="1" applyAlignment="1" applyProtection="1">
      <alignment horizontal="center"/>
    </xf>
    <xf numFmtId="164" fontId="22" fillId="0" borderId="0" xfId="14" applyNumberFormat="1" applyFont="1" applyFill="1" applyProtection="1"/>
    <xf numFmtId="37" fontId="4" fillId="0" borderId="20" xfId="8" applyNumberFormat="1" applyFont="1" applyFill="1" applyBorder="1" applyAlignment="1" applyProtection="1">
      <alignment vertical="center"/>
      <protection locked="0"/>
    </xf>
    <xf numFmtId="43" fontId="4" fillId="0" borderId="20" xfId="4" applyFont="1" applyFill="1" applyBorder="1" applyAlignment="1" applyProtection="1">
      <alignment vertical="center"/>
      <protection locked="0"/>
    </xf>
    <xf numFmtId="37" fontId="4" fillId="0" borderId="20" xfId="5" applyNumberFormat="1" applyFont="1" applyFill="1" applyBorder="1" applyAlignment="1" applyProtection="1">
      <alignment vertical="center"/>
      <protection locked="0"/>
    </xf>
    <xf numFmtId="37" fontId="9" fillId="0" borderId="7" xfId="10" applyNumberFormat="1" applyFill="1" applyBorder="1" applyAlignment="1" applyProtection="1">
      <alignment vertical="center"/>
      <protection locked="0"/>
    </xf>
    <xf numFmtId="37" fontId="9" fillId="0" borderId="20" xfId="13" applyNumberFormat="1" applyFill="1" applyBorder="1" applyAlignment="1" applyProtection="1">
      <alignment vertical="center"/>
      <protection locked="0"/>
    </xf>
    <xf numFmtId="164" fontId="16" fillId="0" borderId="43" xfId="4" applyNumberFormat="1" applyFont="1" applyFill="1" applyBorder="1" applyProtection="1"/>
    <xf numFmtId="164" fontId="16" fillId="0" borderId="46" xfId="4" applyNumberFormat="1" applyFont="1" applyFill="1" applyBorder="1" applyProtection="1"/>
    <xf numFmtId="164" fontId="16" fillId="0" borderId="60" xfId="4" applyNumberFormat="1" applyFont="1" applyFill="1" applyBorder="1" applyProtection="1"/>
    <xf numFmtId="164" fontId="16" fillId="0" borderId="17" xfId="4" applyNumberFormat="1" applyFont="1" applyFill="1" applyBorder="1" applyAlignment="1" applyProtection="1"/>
  </cellXfs>
  <cellStyles count="16">
    <cellStyle name="=C:\WINNT35\SYSTEM32\COMMAND.COM 3" xfId="12"/>
    <cellStyle name="Comma 2" xfId="4"/>
    <cellStyle name="Normal" xfId="0" builtinId="0"/>
    <cellStyle name="Normal 11" xfId="11"/>
    <cellStyle name="Normal 13" xfId="8"/>
    <cellStyle name="Normal 2" xfId="5"/>
    <cellStyle name="Normal 2 9" xfId="6"/>
    <cellStyle name="Normal 4" xfId="15"/>
    <cellStyle name="Normal 9" xfId="14"/>
    <cellStyle name="Normal_P005" xfId="2"/>
    <cellStyle name="Normal_P007" xfId="1"/>
    <cellStyle name="Normal_P034" xfId="3"/>
    <cellStyle name="Normal_P035" xfId="10"/>
    <cellStyle name="Normal_P043" xfId="13"/>
    <cellStyle name="Normal_r1sched710" xfId="9"/>
    <cellStyle name="Percent 2" xfId="7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37</xdr:row>
      <xdr:rowOff>59530</xdr:rowOff>
    </xdr:from>
    <xdr:to>
      <xdr:col>13</xdr:col>
      <xdr:colOff>154901</xdr:colOff>
      <xdr:row>44</xdr:row>
      <xdr:rowOff>10375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1F40000}"/>
            </a:ext>
          </a:extLst>
        </xdr:cNvPr>
        <xdr:cNvSpPr txBox="1">
          <a:spLocks noChangeArrowheads="1"/>
        </xdr:cNvSpPr>
      </xdr:nvSpPr>
      <xdr:spPr bwMode="auto">
        <a:xfrm>
          <a:off x="4991100" y="4479130"/>
          <a:ext cx="1097876" cy="81762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Helv"/>
            </a:rPr>
            <a:t>TOTAL ROAD AND EQUIPMENT LEASED FROM OTHERS IS LESS THAN 5% OF TOTAL OWNED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-1%20KCSR%202023%20With%20formulas%20refi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Documents%20and%20Settings\DEFAULT\Local%20Settings\Temporary%20Internet%20Files\Content.IE5\KL3H66WW\GTC%20R1%20Sch%20400%20to%20Sch%205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c0001\AppData\Local\Microsoft\Windows\Temporary%20Internet%20Files\Content.Outlook\QW6F0DH9\Sch%20410%20SLC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an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0124\Local%20Settings\Temporary%20Internet%20Files\Content.Outlook\EH7SMQVD\1999Deta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R.CA\Rail_Data\Finstnt\US%20Companies\2000\GTW\2000_R1\1999%20files\Hector\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"/>
      <sheetName val="Cover"/>
      <sheetName val="Title"/>
      <sheetName val="Notice"/>
      <sheetName val="Contents"/>
      <sheetName val="Special Notice"/>
      <sheetName val="1 SchA"/>
      <sheetName val="2 SchB"/>
      <sheetName val="3 SchC"/>
      <sheetName val="4 SchC"/>
      <sheetName val="4b"/>
      <sheetName val="5 S200"/>
      <sheetName val="6 S200"/>
      <sheetName val="7 S200"/>
      <sheetName val="8 S200"/>
      <sheetName val="9 S200"/>
      <sheetName val="10 S200"/>
      <sheetName val="16 S210"/>
      <sheetName val="17 S210"/>
      <sheetName val="18"/>
      <sheetName val="210A"/>
      <sheetName val="20 S220"/>
      <sheetName val="21 S240"/>
      <sheetName val="22 S240"/>
      <sheetName val="23 S245"/>
      <sheetName val="S250 Part A"/>
      <sheetName val="S250 Part B"/>
      <sheetName val="24"/>
      <sheetName val="25"/>
      <sheetName val="26 S310"/>
      <sheetName val="27 S310"/>
      <sheetName val="28 S310"/>
      <sheetName val="29 S310"/>
      <sheetName val="30 S310A"/>
      <sheetName val="31"/>
      <sheetName val="32 S330"/>
      <sheetName val="33 S330"/>
      <sheetName val="34 S332"/>
      <sheetName val="35 S335"/>
      <sheetName val="36 S342"/>
      <sheetName val="37"/>
      <sheetName val="38 S352A"/>
      <sheetName val="39 S352B"/>
      <sheetName val="40"/>
      <sheetName val="41 S410"/>
      <sheetName val="42 S410"/>
      <sheetName val="43 S410"/>
      <sheetName val="44 S410"/>
      <sheetName val="45 S410"/>
      <sheetName val="46 S410"/>
      <sheetName val="47 S410"/>
      <sheetName val="48 S412"/>
      <sheetName val="49 S414"/>
      <sheetName val="50"/>
      <sheetName val="51"/>
      <sheetName val="52 S415"/>
      <sheetName val="53 S415"/>
      <sheetName val="415A"/>
      <sheetName val="54 S417"/>
      <sheetName val="55 S450"/>
      <sheetName val="56 S450"/>
      <sheetName val="57 S501"/>
      <sheetName val="58 S502"/>
      <sheetName val="59 S510"/>
      <sheetName val="60"/>
      <sheetName val="61 S512"/>
      <sheetName val="62"/>
      <sheetName val="63 S700"/>
      <sheetName val="64 S702"/>
      <sheetName val="65"/>
      <sheetName val="66 S710"/>
      <sheetName val="67 S710"/>
      <sheetName val="68 S710"/>
      <sheetName val="69 S710"/>
      <sheetName val="70 S710"/>
      <sheetName val="71 S710"/>
      <sheetName val="72 S710S"/>
      <sheetName val="73 S720"/>
      <sheetName val="74 S750"/>
      <sheetName val="75"/>
      <sheetName val="76"/>
      <sheetName val="77 S755"/>
      <sheetName val="78 S755"/>
      <sheetName val="79 S755"/>
      <sheetName val="80 S755"/>
      <sheetName val="81 ptc"/>
      <sheetName val="82 P330"/>
      <sheetName val="83 P330"/>
      <sheetName val="84 P332"/>
      <sheetName val="85 P335"/>
      <sheetName val="86 P352B"/>
      <sheetName val="87-93 P410"/>
      <sheetName val="94 - 95 P700"/>
      <sheetName val="96-97 P710 landscape "/>
      <sheetName val="98-101 P710 Portrait"/>
      <sheetName val="102 P710S"/>
      <sheetName val="103 P720"/>
      <sheetName val="PTC Grants"/>
      <sheetName val="105"/>
      <sheetName val="106"/>
      <sheetName val="107"/>
      <sheetName val="108"/>
    </sheetNames>
    <sheetDataSet>
      <sheetData sheetId="0"/>
      <sheetData sheetId="1"/>
      <sheetData sheetId="2">
        <row r="1">
          <cell r="A1" t="str">
            <v>Road Initials:    KCSR          Year:   2023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8">
          <cell r="X8">
            <v>2</v>
          </cell>
        </row>
        <row r="9">
          <cell r="X9">
            <v>3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45"/>
      <sheetName val="Page 46"/>
      <sheetName val="Page 47"/>
      <sheetName val="Page 48"/>
      <sheetName val="Page 49"/>
      <sheetName val="Page 50"/>
      <sheetName val="Page 51"/>
    </sheetNames>
    <sheetDataSet>
      <sheetData sheetId="0">
        <row r="1">
          <cell r="E1" t="str">
            <v>S C H E D U L E  4 1 0  R A I L W A Y  O P E R A T I N G  E X P E N S E S</v>
          </cell>
        </row>
      </sheetData>
      <sheetData sheetId="1">
        <row r="1">
          <cell r="E1" t="str">
            <v>S C H E D U L E  4 1 0  R A I L W A Y  O P E R A T I N G  E X P E N S E S</v>
          </cell>
        </row>
      </sheetData>
      <sheetData sheetId="2">
        <row r="1">
          <cell r="E1" t="str">
            <v>S C H E D U L E  4 1 0  R A I L W A Y  O P E R A T I N G  E X P E N S E S</v>
          </cell>
        </row>
      </sheetData>
      <sheetData sheetId="3">
        <row r="1">
          <cell r="E1" t="str">
            <v>S C H E D U L E  4 1 0  R A I L W A Y  O P E R A T I N G  E X P E N S E S</v>
          </cell>
        </row>
      </sheetData>
      <sheetData sheetId="4">
        <row r="1">
          <cell r="E1" t="str">
            <v>S C H E D U L E  4 1 0  R A I L W A Y  O P E R A T I N G  E X P E N S E S</v>
          </cell>
        </row>
      </sheetData>
      <sheetData sheetId="5">
        <row r="1">
          <cell r="E1" t="str">
            <v>S C H E D U L E  4 1 0  R A I L W A Y  O P E R A T I N G  E X P E N S E S</v>
          </cell>
        </row>
      </sheetData>
      <sheetData sheetId="6">
        <row r="1">
          <cell r="E1" t="str">
            <v>S C H E D U L E  4 1 0  R A I L W A Y  O P E R A T I N G  E X P E N S E 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detail"/>
      <sheetName val="01locos"/>
      <sheetName val="00detail"/>
      <sheetName val="00locos"/>
      <sheetName val="00leased"/>
      <sheetName val="00-15830"/>
      <sheetName val="99detail"/>
      <sheetName val="99locos"/>
      <sheetName val="ret-bill99"/>
      <sheetName val="99leased"/>
      <sheetName val="99loco"/>
      <sheetName val="R1-98"/>
      <sheetName val="98detail"/>
      <sheetName val="ret-bill98"/>
      <sheetName val="98loco"/>
      <sheetName val="ldgr97"/>
      <sheetName val="kccl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SOO Loco Fleet List - Dec 31, 1999</v>
          </cell>
        </row>
        <row r="3">
          <cell r="A3" t="str">
            <v>MODIFY AT YEAR END FOR R-1 REPORTING</v>
          </cell>
        </row>
        <row r="4">
          <cell r="G4" t="str">
            <v>LF = Long term financing lease (Soo Rd).</v>
          </cell>
        </row>
        <row r="5">
          <cell r="G5" t="str">
            <v>LO = Long term operating lease (Soo Yd).</v>
          </cell>
        </row>
        <row r="6">
          <cell r="G6" t="str">
            <v>O = Owned</v>
          </cell>
        </row>
        <row r="7">
          <cell r="G7" t="str">
            <v>OT = Equip Trust</v>
          </cell>
        </row>
        <row r="8">
          <cell r="A8" t="str">
            <v>CORE ROAD Class Locomotives under SOO ownership</v>
          </cell>
        </row>
        <row r="10">
          <cell r="A10" t="str">
            <v>Init</v>
          </cell>
          <cell r="B10" t="str">
            <v>Number</v>
          </cell>
          <cell r="C10" t="str">
            <v>Class</v>
          </cell>
          <cell r="D10" t="str">
            <v>H.P.</v>
          </cell>
          <cell r="E10" t="str">
            <v>Built</v>
          </cell>
          <cell r="F10" t="str">
            <v>Weight</v>
          </cell>
          <cell r="G10" t="str">
            <v>Property</v>
          </cell>
          <cell r="H10" t="str">
            <v>Type</v>
          </cell>
          <cell r="I10" t="str">
            <v>Comments</v>
          </cell>
        </row>
        <row r="11">
          <cell r="A11" t="str">
            <v>SOO</v>
          </cell>
          <cell r="B11">
            <v>402</v>
          </cell>
          <cell r="C11" t="str">
            <v>GP9</v>
          </cell>
          <cell r="D11">
            <v>1750</v>
          </cell>
          <cell r="E11">
            <v>1954</v>
          </cell>
          <cell r="F11">
            <v>246340</v>
          </cell>
          <cell r="G11" t="str">
            <v>O</v>
          </cell>
          <cell r="H11" t="str">
            <v>YARD</v>
          </cell>
        </row>
        <row r="12">
          <cell r="A12" t="str">
            <v>SOO</v>
          </cell>
          <cell r="B12">
            <v>405</v>
          </cell>
          <cell r="C12" t="str">
            <v>GP9</v>
          </cell>
          <cell r="D12">
            <v>1750</v>
          </cell>
          <cell r="E12">
            <v>1954</v>
          </cell>
          <cell r="F12">
            <v>246340</v>
          </cell>
          <cell r="G12" t="str">
            <v>O</v>
          </cell>
          <cell r="H12" t="str">
            <v>YARD</v>
          </cell>
        </row>
        <row r="13">
          <cell r="A13" t="str">
            <v>SOO</v>
          </cell>
          <cell r="B13">
            <v>414</v>
          </cell>
          <cell r="C13" t="str">
            <v>GP9</v>
          </cell>
          <cell r="D13">
            <v>1750</v>
          </cell>
          <cell r="E13">
            <v>1954</v>
          </cell>
          <cell r="F13">
            <v>246340</v>
          </cell>
          <cell r="G13" t="str">
            <v>O</v>
          </cell>
          <cell r="H13" t="str">
            <v>YARD</v>
          </cell>
        </row>
        <row r="14">
          <cell r="A14" t="str">
            <v>SOO</v>
          </cell>
          <cell r="B14">
            <v>532</v>
          </cell>
          <cell r="C14" t="str">
            <v>SD10</v>
          </cell>
          <cell r="D14">
            <v>1800</v>
          </cell>
          <cell r="E14">
            <v>1954</v>
          </cell>
          <cell r="F14">
            <v>297000</v>
          </cell>
          <cell r="G14" t="str">
            <v>O</v>
          </cell>
          <cell r="H14" t="str">
            <v>YARD</v>
          </cell>
        </row>
        <row r="15">
          <cell r="A15" t="str">
            <v>CP</v>
          </cell>
          <cell r="B15">
            <v>534</v>
          </cell>
          <cell r="C15" t="str">
            <v>SD10</v>
          </cell>
          <cell r="D15">
            <v>1800</v>
          </cell>
          <cell r="E15">
            <v>1956</v>
          </cell>
          <cell r="F15">
            <v>299800</v>
          </cell>
          <cell r="G15" t="str">
            <v>O</v>
          </cell>
          <cell r="H15" t="str">
            <v>YARD</v>
          </cell>
        </row>
        <row r="16">
          <cell r="A16" t="str">
            <v>SOO</v>
          </cell>
          <cell r="B16">
            <v>543</v>
          </cell>
          <cell r="C16" t="str">
            <v>SD10</v>
          </cell>
          <cell r="D16">
            <v>1800</v>
          </cell>
          <cell r="E16">
            <v>1953</v>
          </cell>
          <cell r="F16">
            <v>340000</v>
          </cell>
          <cell r="G16" t="str">
            <v>O</v>
          </cell>
          <cell r="H16" t="str">
            <v>YARD</v>
          </cell>
        </row>
        <row r="17">
          <cell r="A17" t="str">
            <v>SOO</v>
          </cell>
          <cell r="B17">
            <v>738</v>
          </cell>
          <cell r="C17" t="str">
            <v>SD40</v>
          </cell>
          <cell r="D17">
            <v>3000</v>
          </cell>
          <cell r="E17">
            <v>1969</v>
          </cell>
          <cell r="F17">
            <v>367500</v>
          </cell>
          <cell r="G17" t="str">
            <v>O</v>
          </cell>
          <cell r="H17" t="str">
            <v>ROAD</v>
          </cell>
        </row>
        <row r="18">
          <cell r="A18" t="str">
            <v>SOO</v>
          </cell>
          <cell r="B18">
            <v>739</v>
          </cell>
          <cell r="C18" t="str">
            <v>SD40</v>
          </cell>
          <cell r="D18">
            <v>3000</v>
          </cell>
          <cell r="E18">
            <v>1969</v>
          </cell>
          <cell r="F18">
            <v>367500</v>
          </cell>
          <cell r="G18" t="str">
            <v>O</v>
          </cell>
          <cell r="H18" t="str">
            <v>ROAD</v>
          </cell>
        </row>
        <row r="19">
          <cell r="A19" t="str">
            <v>CP</v>
          </cell>
          <cell r="B19">
            <v>740</v>
          </cell>
          <cell r="C19" t="str">
            <v>SD40</v>
          </cell>
          <cell r="D19">
            <v>3000</v>
          </cell>
          <cell r="E19">
            <v>1969</v>
          </cell>
          <cell r="F19">
            <v>367500</v>
          </cell>
          <cell r="G19" t="str">
            <v>O</v>
          </cell>
          <cell r="H19" t="str">
            <v>ROAD</v>
          </cell>
        </row>
        <row r="20">
          <cell r="A20" t="str">
            <v>CP</v>
          </cell>
          <cell r="B20">
            <v>741</v>
          </cell>
          <cell r="C20" t="str">
            <v>SD40</v>
          </cell>
          <cell r="D20">
            <v>3000</v>
          </cell>
          <cell r="E20">
            <v>1969</v>
          </cell>
          <cell r="F20">
            <v>367500</v>
          </cell>
          <cell r="G20" t="str">
            <v>O</v>
          </cell>
          <cell r="H20" t="str">
            <v>ROAD</v>
          </cell>
        </row>
        <row r="21">
          <cell r="A21" t="str">
            <v>SOO</v>
          </cell>
          <cell r="B21">
            <v>745</v>
          </cell>
          <cell r="C21" t="str">
            <v>SD40</v>
          </cell>
          <cell r="D21">
            <v>3000</v>
          </cell>
          <cell r="E21">
            <v>1969</v>
          </cell>
          <cell r="F21">
            <v>367500</v>
          </cell>
          <cell r="G21" t="str">
            <v>O</v>
          </cell>
          <cell r="H21" t="str">
            <v>ROAD</v>
          </cell>
        </row>
        <row r="22">
          <cell r="A22" t="str">
            <v>SOO</v>
          </cell>
          <cell r="B22">
            <v>746</v>
          </cell>
          <cell r="C22" t="str">
            <v>SD40</v>
          </cell>
          <cell r="D22">
            <v>3000</v>
          </cell>
          <cell r="E22">
            <v>1970</v>
          </cell>
          <cell r="F22">
            <v>367500</v>
          </cell>
          <cell r="G22" t="str">
            <v>O</v>
          </cell>
          <cell r="H22" t="str">
            <v>ROAD</v>
          </cell>
        </row>
        <row r="23">
          <cell r="A23" t="str">
            <v>SOO</v>
          </cell>
          <cell r="B23">
            <v>747</v>
          </cell>
          <cell r="C23" t="str">
            <v>SD40</v>
          </cell>
          <cell r="D23">
            <v>3000</v>
          </cell>
          <cell r="E23">
            <v>1970</v>
          </cell>
          <cell r="F23">
            <v>367500</v>
          </cell>
          <cell r="G23" t="str">
            <v>O</v>
          </cell>
          <cell r="H23" t="str">
            <v>ROAD</v>
          </cell>
        </row>
        <row r="24">
          <cell r="A24" t="str">
            <v>SOO</v>
          </cell>
          <cell r="B24">
            <v>748</v>
          </cell>
          <cell r="C24" t="str">
            <v>SD40</v>
          </cell>
          <cell r="D24">
            <v>3000</v>
          </cell>
          <cell r="E24">
            <v>1970</v>
          </cell>
          <cell r="F24">
            <v>367500</v>
          </cell>
          <cell r="G24" t="str">
            <v>O</v>
          </cell>
          <cell r="H24" t="str">
            <v>ROAD</v>
          </cell>
        </row>
        <row r="25">
          <cell r="A25" t="str">
            <v>CP</v>
          </cell>
          <cell r="B25">
            <v>749</v>
          </cell>
          <cell r="C25" t="str">
            <v>SD40</v>
          </cell>
          <cell r="D25">
            <v>3000</v>
          </cell>
          <cell r="E25">
            <v>1970</v>
          </cell>
          <cell r="F25">
            <v>367500</v>
          </cell>
          <cell r="G25" t="str">
            <v>O</v>
          </cell>
          <cell r="H25" t="str">
            <v>ROAD</v>
          </cell>
        </row>
        <row r="26">
          <cell r="A26" t="str">
            <v>CP</v>
          </cell>
          <cell r="B26">
            <v>751</v>
          </cell>
          <cell r="C26" t="str">
            <v>SD40</v>
          </cell>
          <cell r="D26">
            <v>3000</v>
          </cell>
          <cell r="E26">
            <v>1971</v>
          </cell>
          <cell r="F26">
            <v>367500</v>
          </cell>
          <cell r="G26" t="str">
            <v>O</v>
          </cell>
          <cell r="H26" t="str">
            <v>ROAD</v>
          </cell>
        </row>
        <row r="27">
          <cell r="A27" t="str">
            <v>CP</v>
          </cell>
          <cell r="B27">
            <v>752</v>
          </cell>
          <cell r="C27" t="str">
            <v>SD40</v>
          </cell>
          <cell r="D27">
            <v>3000</v>
          </cell>
          <cell r="E27">
            <v>1971</v>
          </cell>
          <cell r="F27">
            <v>367500</v>
          </cell>
          <cell r="G27" t="str">
            <v>O</v>
          </cell>
          <cell r="H27" t="str">
            <v>ROAD</v>
          </cell>
        </row>
        <row r="28">
          <cell r="A28" t="str">
            <v>SOO</v>
          </cell>
          <cell r="B28">
            <v>754</v>
          </cell>
          <cell r="C28" t="str">
            <v xml:space="preserve">SD40 </v>
          </cell>
          <cell r="D28">
            <v>3000</v>
          </cell>
          <cell r="E28">
            <v>1971</v>
          </cell>
          <cell r="F28">
            <v>367500</v>
          </cell>
          <cell r="G28" t="str">
            <v>O</v>
          </cell>
          <cell r="H28" t="str">
            <v>YARD</v>
          </cell>
          <cell r="I28" t="str">
            <v>hump sell?</v>
          </cell>
        </row>
        <row r="29">
          <cell r="A29" t="str">
            <v>SOO</v>
          </cell>
          <cell r="B29">
            <v>755</v>
          </cell>
          <cell r="C29" t="str">
            <v>SD40</v>
          </cell>
          <cell r="D29">
            <v>3000</v>
          </cell>
          <cell r="E29">
            <v>1971</v>
          </cell>
          <cell r="F29">
            <v>367500</v>
          </cell>
          <cell r="G29" t="str">
            <v>O</v>
          </cell>
          <cell r="H29" t="str">
            <v>ROAD</v>
          </cell>
        </row>
        <row r="30">
          <cell r="A30" t="str">
            <v>SOO</v>
          </cell>
          <cell r="B30">
            <v>756</v>
          </cell>
          <cell r="C30" t="str">
            <v>SD40</v>
          </cell>
          <cell r="D30">
            <v>3000</v>
          </cell>
          <cell r="E30">
            <v>1971</v>
          </cell>
          <cell r="F30">
            <v>367500</v>
          </cell>
          <cell r="G30" t="str">
            <v>O</v>
          </cell>
          <cell r="H30" t="str">
            <v>ROAD</v>
          </cell>
        </row>
        <row r="31">
          <cell r="A31" t="str">
            <v>SOO</v>
          </cell>
          <cell r="B31">
            <v>757</v>
          </cell>
          <cell r="C31" t="str">
            <v>SD40-2</v>
          </cell>
          <cell r="D31">
            <v>3000</v>
          </cell>
          <cell r="E31">
            <v>1972</v>
          </cell>
          <cell r="F31">
            <v>367500</v>
          </cell>
          <cell r="G31" t="str">
            <v>O</v>
          </cell>
          <cell r="H31" t="str">
            <v>ROAD</v>
          </cell>
        </row>
        <row r="32">
          <cell r="A32" t="str">
            <v>SOO</v>
          </cell>
          <cell r="B32">
            <v>758</v>
          </cell>
          <cell r="C32" t="str">
            <v>SD40-2</v>
          </cell>
          <cell r="D32">
            <v>3000</v>
          </cell>
          <cell r="E32">
            <v>1972</v>
          </cell>
          <cell r="F32">
            <v>367500</v>
          </cell>
          <cell r="G32" t="str">
            <v>O</v>
          </cell>
          <cell r="H32" t="str">
            <v>ROAD</v>
          </cell>
        </row>
        <row r="33">
          <cell r="A33" t="str">
            <v>SOO</v>
          </cell>
          <cell r="B33">
            <v>759</v>
          </cell>
          <cell r="C33" t="str">
            <v>SD40-2</v>
          </cell>
          <cell r="D33">
            <v>3000</v>
          </cell>
          <cell r="E33">
            <v>1972</v>
          </cell>
          <cell r="F33">
            <v>367500</v>
          </cell>
          <cell r="G33" t="str">
            <v>O</v>
          </cell>
          <cell r="H33" t="str">
            <v>ROAD</v>
          </cell>
        </row>
        <row r="34">
          <cell r="A34" t="str">
            <v>CP</v>
          </cell>
          <cell r="B34">
            <v>760</v>
          </cell>
          <cell r="C34" t="str">
            <v>SD40-2</v>
          </cell>
          <cell r="D34">
            <v>3000</v>
          </cell>
          <cell r="E34">
            <v>1972</v>
          </cell>
          <cell r="F34">
            <v>367500</v>
          </cell>
          <cell r="G34" t="str">
            <v>O</v>
          </cell>
          <cell r="H34" t="str">
            <v>ROAD</v>
          </cell>
        </row>
        <row r="35">
          <cell r="A35" t="str">
            <v>SOO</v>
          </cell>
          <cell r="B35">
            <v>761</v>
          </cell>
          <cell r="C35" t="str">
            <v>SD40-2</v>
          </cell>
          <cell r="D35">
            <v>3000</v>
          </cell>
          <cell r="E35">
            <v>1972</v>
          </cell>
          <cell r="F35">
            <v>367500</v>
          </cell>
          <cell r="G35" t="str">
            <v>O</v>
          </cell>
          <cell r="H35" t="str">
            <v>ROAD</v>
          </cell>
        </row>
        <row r="36">
          <cell r="A36" t="str">
            <v>CP</v>
          </cell>
          <cell r="B36">
            <v>762</v>
          </cell>
          <cell r="C36" t="str">
            <v>SD40-2</v>
          </cell>
          <cell r="D36">
            <v>3000</v>
          </cell>
          <cell r="E36">
            <v>1973</v>
          </cell>
          <cell r="F36">
            <v>367500</v>
          </cell>
          <cell r="G36" t="str">
            <v>O</v>
          </cell>
          <cell r="H36" t="str">
            <v>ROAD</v>
          </cell>
        </row>
        <row r="37">
          <cell r="A37" t="str">
            <v>SOO</v>
          </cell>
          <cell r="B37">
            <v>763</v>
          </cell>
          <cell r="C37" t="str">
            <v>SD40-2</v>
          </cell>
          <cell r="D37">
            <v>3000</v>
          </cell>
          <cell r="E37">
            <v>1973</v>
          </cell>
          <cell r="F37">
            <v>367500</v>
          </cell>
          <cell r="G37" t="str">
            <v>O</v>
          </cell>
          <cell r="H37" t="str">
            <v>ROAD</v>
          </cell>
        </row>
        <row r="38">
          <cell r="A38" t="str">
            <v>SOO</v>
          </cell>
          <cell r="B38">
            <v>764</v>
          </cell>
          <cell r="C38" t="str">
            <v>SD40-2</v>
          </cell>
          <cell r="D38">
            <v>3000</v>
          </cell>
          <cell r="E38">
            <v>1973</v>
          </cell>
          <cell r="F38">
            <v>367500</v>
          </cell>
          <cell r="G38" t="str">
            <v>O</v>
          </cell>
          <cell r="H38" t="str">
            <v>ROAD</v>
          </cell>
        </row>
        <row r="39">
          <cell r="A39" t="str">
            <v>SOO</v>
          </cell>
          <cell r="B39">
            <v>765</v>
          </cell>
          <cell r="C39" t="str">
            <v>SD40-2</v>
          </cell>
          <cell r="D39">
            <v>3000</v>
          </cell>
          <cell r="E39">
            <v>1973</v>
          </cell>
          <cell r="F39">
            <v>367500</v>
          </cell>
          <cell r="G39" t="str">
            <v>O</v>
          </cell>
          <cell r="H39" t="str">
            <v>ROAD</v>
          </cell>
        </row>
        <row r="40">
          <cell r="A40" t="str">
            <v>SOO</v>
          </cell>
          <cell r="B40">
            <v>767</v>
          </cell>
          <cell r="C40" t="str">
            <v>SD40-2</v>
          </cell>
          <cell r="D40">
            <v>3000</v>
          </cell>
          <cell r="E40">
            <v>1973</v>
          </cell>
          <cell r="F40">
            <v>367500</v>
          </cell>
          <cell r="G40" t="str">
            <v>O</v>
          </cell>
          <cell r="H40" t="str">
            <v>ROAD</v>
          </cell>
        </row>
        <row r="41">
          <cell r="A41" t="str">
            <v>SOO</v>
          </cell>
          <cell r="B41">
            <v>768</v>
          </cell>
          <cell r="C41" t="str">
            <v>SD40-2</v>
          </cell>
          <cell r="D41">
            <v>3000</v>
          </cell>
          <cell r="E41">
            <v>1973</v>
          </cell>
          <cell r="F41">
            <v>367500</v>
          </cell>
          <cell r="G41" t="str">
            <v>O</v>
          </cell>
          <cell r="H41" t="str">
            <v>ROAD</v>
          </cell>
        </row>
        <row r="42">
          <cell r="A42" t="str">
            <v>SOO</v>
          </cell>
          <cell r="B42">
            <v>769</v>
          </cell>
          <cell r="C42" t="str">
            <v>SD40-2</v>
          </cell>
          <cell r="D42">
            <v>3000</v>
          </cell>
          <cell r="E42">
            <v>1973</v>
          </cell>
          <cell r="F42">
            <v>367500</v>
          </cell>
          <cell r="G42" t="str">
            <v>O</v>
          </cell>
          <cell r="H42" t="str">
            <v>ROAD</v>
          </cell>
        </row>
        <row r="43">
          <cell r="A43" t="str">
            <v>SOO</v>
          </cell>
          <cell r="B43">
            <v>770</v>
          </cell>
          <cell r="C43" t="str">
            <v>SD40-2</v>
          </cell>
          <cell r="D43">
            <v>3000</v>
          </cell>
          <cell r="E43">
            <v>1973</v>
          </cell>
          <cell r="F43">
            <v>367500</v>
          </cell>
          <cell r="G43" t="str">
            <v>O</v>
          </cell>
          <cell r="H43" t="str">
            <v>ROAD</v>
          </cell>
        </row>
        <row r="44">
          <cell r="A44" t="str">
            <v>SOO</v>
          </cell>
          <cell r="B44">
            <v>771</v>
          </cell>
          <cell r="C44" t="str">
            <v>SD40-2</v>
          </cell>
          <cell r="D44">
            <v>3000</v>
          </cell>
          <cell r="E44">
            <v>1973</v>
          </cell>
          <cell r="F44">
            <v>367500</v>
          </cell>
          <cell r="G44" t="str">
            <v>O</v>
          </cell>
          <cell r="H44" t="str">
            <v>ROAD</v>
          </cell>
        </row>
        <row r="45">
          <cell r="A45" t="str">
            <v>SOO</v>
          </cell>
          <cell r="B45">
            <v>772</v>
          </cell>
          <cell r="C45" t="str">
            <v>SD40-2</v>
          </cell>
          <cell r="D45">
            <v>3000</v>
          </cell>
          <cell r="E45">
            <v>1973</v>
          </cell>
          <cell r="F45">
            <v>367500</v>
          </cell>
          <cell r="G45" t="str">
            <v>O</v>
          </cell>
          <cell r="H45" t="str">
            <v>ROAD</v>
          </cell>
        </row>
        <row r="46">
          <cell r="A46" t="str">
            <v>SOO</v>
          </cell>
          <cell r="B46">
            <v>774</v>
          </cell>
          <cell r="C46" t="str">
            <v>SD40-2</v>
          </cell>
          <cell r="D46">
            <v>3000</v>
          </cell>
          <cell r="E46">
            <v>1973</v>
          </cell>
          <cell r="F46">
            <v>367500</v>
          </cell>
          <cell r="G46" t="str">
            <v>O</v>
          </cell>
          <cell r="H46" t="str">
            <v>ROAD</v>
          </cell>
        </row>
        <row r="47">
          <cell r="A47" t="str">
            <v>SOO</v>
          </cell>
          <cell r="B47">
            <v>775</v>
          </cell>
          <cell r="C47" t="str">
            <v>SD40-2</v>
          </cell>
          <cell r="D47">
            <v>3000</v>
          </cell>
          <cell r="E47">
            <v>1974</v>
          </cell>
          <cell r="F47">
            <v>367500</v>
          </cell>
          <cell r="G47" t="str">
            <v>O</v>
          </cell>
          <cell r="H47" t="str">
            <v>ROAD</v>
          </cell>
        </row>
        <row r="48">
          <cell r="A48" t="str">
            <v>CP</v>
          </cell>
          <cell r="B48">
            <v>776</v>
          </cell>
          <cell r="C48" t="str">
            <v>SD40-2</v>
          </cell>
          <cell r="D48">
            <v>3000</v>
          </cell>
          <cell r="E48">
            <v>1974</v>
          </cell>
          <cell r="F48">
            <v>367500</v>
          </cell>
          <cell r="G48" t="str">
            <v>O</v>
          </cell>
          <cell r="H48" t="str">
            <v>ROAD</v>
          </cell>
        </row>
        <row r="49">
          <cell r="A49" t="str">
            <v>CP</v>
          </cell>
          <cell r="B49">
            <v>777</v>
          </cell>
          <cell r="C49" t="str">
            <v>SD40-2</v>
          </cell>
          <cell r="D49">
            <v>3000</v>
          </cell>
          <cell r="E49">
            <v>1974</v>
          </cell>
          <cell r="F49">
            <v>367500</v>
          </cell>
          <cell r="G49" t="str">
            <v>O</v>
          </cell>
          <cell r="H49" t="str">
            <v>ROAD</v>
          </cell>
        </row>
        <row r="50">
          <cell r="A50" t="str">
            <v>CP</v>
          </cell>
          <cell r="B50">
            <v>778</v>
          </cell>
          <cell r="C50" t="str">
            <v>SD40-2</v>
          </cell>
          <cell r="D50">
            <v>3000</v>
          </cell>
          <cell r="E50">
            <v>1974</v>
          </cell>
          <cell r="F50">
            <v>367500</v>
          </cell>
          <cell r="G50" t="str">
            <v>O</v>
          </cell>
          <cell r="H50" t="str">
            <v>ROAD</v>
          </cell>
        </row>
        <row r="51">
          <cell r="A51" t="str">
            <v>CP</v>
          </cell>
          <cell r="B51">
            <v>779</v>
          </cell>
          <cell r="C51" t="str">
            <v>SD40-2</v>
          </cell>
          <cell r="D51">
            <v>3000</v>
          </cell>
          <cell r="E51">
            <v>1974</v>
          </cell>
          <cell r="F51">
            <v>367500</v>
          </cell>
          <cell r="G51" t="str">
            <v>O</v>
          </cell>
          <cell r="H51" t="str">
            <v>ROAD</v>
          </cell>
        </row>
        <row r="52">
          <cell r="A52" t="str">
            <v>CP</v>
          </cell>
          <cell r="B52">
            <v>780</v>
          </cell>
          <cell r="C52" t="str">
            <v>SD40-2</v>
          </cell>
          <cell r="D52">
            <v>3000</v>
          </cell>
          <cell r="E52">
            <v>1974</v>
          </cell>
          <cell r="F52">
            <v>367500</v>
          </cell>
          <cell r="G52" t="str">
            <v>O</v>
          </cell>
          <cell r="H52" t="str">
            <v>ROAD</v>
          </cell>
        </row>
        <row r="53">
          <cell r="A53" t="str">
            <v>SOO</v>
          </cell>
          <cell r="B53">
            <v>781</v>
          </cell>
          <cell r="C53" t="str">
            <v>SD40-2</v>
          </cell>
          <cell r="D53">
            <v>3000</v>
          </cell>
          <cell r="E53">
            <v>1974</v>
          </cell>
          <cell r="F53">
            <v>367500</v>
          </cell>
          <cell r="G53" t="str">
            <v>O</v>
          </cell>
          <cell r="H53" t="str">
            <v>ROAD</v>
          </cell>
        </row>
        <row r="54">
          <cell r="A54" t="str">
            <v>CP</v>
          </cell>
          <cell r="B54">
            <v>783</v>
          </cell>
          <cell r="C54" t="str">
            <v>SD40-2</v>
          </cell>
          <cell r="D54">
            <v>3000</v>
          </cell>
          <cell r="E54">
            <v>1974</v>
          </cell>
          <cell r="F54">
            <v>367500</v>
          </cell>
          <cell r="G54" t="str">
            <v>O</v>
          </cell>
          <cell r="H54" t="str">
            <v>ROAD</v>
          </cell>
        </row>
        <row r="55">
          <cell r="A55" t="str">
            <v>CP</v>
          </cell>
          <cell r="B55">
            <v>784</v>
          </cell>
          <cell r="C55" t="str">
            <v>SD40-2</v>
          </cell>
          <cell r="D55">
            <v>3000</v>
          </cell>
          <cell r="E55">
            <v>1974</v>
          </cell>
          <cell r="F55">
            <v>367500</v>
          </cell>
          <cell r="G55" t="str">
            <v>O</v>
          </cell>
          <cell r="H55" t="str">
            <v>ROAD</v>
          </cell>
        </row>
        <row r="56">
          <cell r="A56" t="str">
            <v>CP</v>
          </cell>
          <cell r="B56">
            <v>785</v>
          </cell>
          <cell r="C56" t="str">
            <v>SD40-2</v>
          </cell>
          <cell r="D56">
            <v>3000</v>
          </cell>
          <cell r="E56">
            <v>1974</v>
          </cell>
          <cell r="F56">
            <v>367500</v>
          </cell>
          <cell r="G56" t="str">
            <v>O</v>
          </cell>
          <cell r="H56" t="str">
            <v>ROAD</v>
          </cell>
        </row>
        <row r="57">
          <cell r="A57" t="str">
            <v>CP</v>
          </cell>
          <cell r="B57">
            <v>786</v>
          </cell>
          <cell r="C57" t="str">
            <v>SD40-2</v>
          </cell>
          <cell r="D57">
            <v>3000</v>
          </cell>
          <cell r="E57">
            <v>1974</v>
          </cell>
          <cell r="F57">
            <v>367500</v>
          </cell>
          <cell r="G57" t="str">
            <v>O</v>
          </cell>
          <cell r="H57" t="str">
            <v>ROAD</v>
          </cell>
        </row>
        <row r="58">
          <cell r="A58" t="str">
            <v>SOO</v>
          </cell>
          <cell r="B58">
            <v>788</v>
          </cell>
          <cell r="C58" t="str">
            <v>SD40-2</v>
          </cell>
          <cell r="D58">
            <v>3000</v>
          </cell>
          <cell r="E58">
            <v>1975</v>
          </cell>
          <cell r="F58">
            <v>367500</v>
          </cell>
          <cell r="G58" t="str">
            <v>O</v>
          </cell>
          <cell r="H58" t="str">
            <v>ROAD</v>
          </cell>
        </row>
        <row r="59">
          <cell r="A59" t="str">
            <v>SOO</v>
          </cell>
          <cell r="B59">
            <v>789</v>
          </cell>
          <cell r="C59" t="str">
            <v>SD40-2</v>
          </cell>
          <cell r="D59">
            <v>3000</v>
          </cell>
          <cell r="E59">
            <v>1975</v>
          </cell>
          <cell r="F59">
            <v>367500</v>
          </cell>
          <cell r="G59" t="str">
            <v>O</v>
          </cell>
          <cell r="H59" t="str">
            <v>ROAD</v>
          </cell>
        </row>
        <row r="60">
          <cell r="A60" t="str">
            <v>SOO</v>
          </cell>
          <cell r="B60">
            <v>1400</v>
          </cell>
          <cell r="C60" t="str">
            <v>SW1500</v>
          </cell>
          <cell r="D60">
            <v>1500</v>
          </cell>
          <cell r="E60">
            <v>1966</v>
          </cell>
          <cell r="F60">
            <v>247180</v>
          </cell>
          <cell r="G60" t="str">
            <v>O</v>
          </cell>
          <cell r="H60" t="str">
            <v>YARD</v>
          </cell>
        </row>
        <row r="61">
          <cell r="A61" t="str">
            <v>SOO</v>
          </cell>
          <cell r="B61">
            <v>1401</v>
          </cell>
          <cell r="C61" t="str">
            <v>SW1500</v>
          </cell>
          <cell r="D61">
            <v>1500</v>
          </cell>
          <cell r="E61">
            <v>1966</v>
          </cell>
          <cell r="F61">
            <v>247180</v>
          </cell>
          <cell r="G61" t="str">
            <v>O</v>
          </cell>
          <cell r="H61" t="str">
            <v>YARD</v>
          </cell>
        </row>
        <row r="62">
          <cell r="A62" t="str">
            <v>CP</v>
          </cell>
          <cell r="B62">
            <v>1404</v>
          </cell>
          <cell r="C62" t="str">
            <v>MP15-AC</v>
          </cell>
          <cell r="D62">
            <v>1500</v>
          </cell>
          <cell r="E62">
            <v>1975</v>
          </cell>
          <cell r="F62">
            <v>248000</v>
          </cell>
          <cell r="G62" t="str">
            <v>LO</v>
          </cell>
          <cell r="H62" t="str">
            <v>YARD</v>
          </cell>
        </row>
        <row r="63">
          <cell r="A63" t="str">
            <v>CP</v>
          </cell>
          <cell r="B63">
            <v>1429</v>
          </cell>
          <cell r="C63" t="str">
            <v>MP15-AC</v>
          </cell>
          <cell r="D63">
            <v>1500</v>
          </cell>
          <cell r="E63">
            <v>1975</v>
          </cell>
          <cell r="F63">
            <v>249000</v>
          </cell>
          <cell r="G63" t="str">
            <v>LO</v>
          </cell>
          <cell r="H63" t="str">
            <v>YARD</v>
          </cell>
        </row>
        <row r="64">
          <cell r="A64" t="str">
            <v>CP</v>
          </cell>
          <cell r="B64">
            <v>1434</v>
          </cell>
          <cell r="C64" t="str">
            <v>MP15</v>
          </cell>
          <cell r="D64">
            <v>1500</v>
          </cell>
          <cell r="E64">
            <v>1975</v>
          </cell>
          <cell r="F64">
            <v>248000</v>
          </cell>
          <cell r="G64" t="str">
            <v>LO</v>
          </cell>
          <cell r="H64" t="str">
            <v>YARD</v>
          </cell>
        </row>
        <row r="65">
          <cell r="A65" t="str">
            <v>CP</v>
          </cell>
          <cell r="B65">
            <v>1435</v>
          </cell>
          <cell r="C65" t="str">
            <v>MP15</v>
          </cell>
          <cell r="D65">
            <v>1500</v>
          </cell>
          <cell r="E65">
            <v>1975</v>
          </cell>
          <cell r="F65">
            <v>248000</v>
          </cell>
          <cell r="G65" t="str">
            <v>LO</v>
          </cell>
          <cell r="H65" t="str">
            <v>YARD</v>
          </cell>
        </row>
        <row r="66">
          <cell r="A66" t="str">
            <v>CP</v>
          </cell>
          <cell r="B66">
            <v>1436</v>
          </cell>
          <cell r="C66" t="str">
            <v>MP15</v>
          </cell>
          <cell r="D66">
            <v>1500</v>
          </cell>
          <cell r="E66">
            <v>1975</v>
          </cell>
          <cell r="F66">
            <v>248000</v>
          </cell>
          <cell r="G66" t="str">
            <v>LO</v>
          </cell>
          <cell r="H66" t="str">
            <v>YARD</v>
          </cell>
        </row>
        <row r="67">
          <cell r="A67" t="str">
            <v>CP</v>
          </cell>
          <cell r="B67">
            <v>1437</v>
          </cell>
          <cell r="C67" t="str">
            <v>MP15</v>
          </cell>
          <cell r="D67">
            <v>1500</v>
          </cell>
          <cell r="E67">
            <v>1975</v>
          </cell>
          <cell r="F67">
            <v>248000</v>
          </cell>
          <cell r="G67" t="str">
            <v>LO</v>
          </cell>
          <cell r="H67" t="str">
            <v>YARD</v>
          </cell>
        </row>
        <row r="68">
          <cell r="A68" t="str">
            <v>CP</v>
          </cell>
          <cell r="B68">
            <v>1511</v>
          </cell>
          <cell r="C68" t="str">
            <v>GP7</v>
          </cell>
          <cell r="D68">
            <v>1500</v>
          </cell>
          <cell r="E68">
            <v>1953</v>
          </cell>
          <cell r="F68">
            <v>260000</v>
          </cell>
          <cell r="G68" t="str">
            <v>O</v>
          </cell>
          <cell r="H68" t="str">
            <v>YARD</v>
          </cell>
        </row>
        <row r="69">
          <cell r="A69" t="str">
            <v>CP</v>
          </cell>
          <cell r="B69">
            <v>1512</v>
          </cell>
          <cell r="C69" t="str">
            <v>GP9</v>
          </cell>
          <cell r="D69">
            <v>1750</v>
          </cell>
          <cell r="E69">
            <v>1954</v>
          </cell>
          <cell r="F69">
            <v>260000</v>
          </cell>
          <cell r="G69" t="str">
            <v>O</v>
          </cell>
          <cell r="H69" t="str">
            <v>YARD</v>
          </cell>
        </row>
        <row r="70">
          <cell r="A70" t="str">
            <v>CP</v>
          </cell>
          <cell r="B70">
            <v>1513</v>
          </cell>
          <cell r="C70" t="str">
            <v>GP9</v>
          </cell>
          <cell r="D70">
            <v>1750</v>
          </cell>
          <cell r="E70">
            <v>1954</v>
          </cell>
          <cell r="F70">
            <v>260000</v>
          </cell>
          <cell r="G70" t="str">
            <v>O</v>
          </cell>
          <cell r="H70" t="str">
            <v>YARD</v>
          </cell>
        </row>
        <row r="71">
          <cell r="A71" t="str">
            <v>SOO</v>
          </cell>
          <cell r="B71">
            <v>1532</v>
          </cell>
          <cell r="C71" t="str">
            <v>MP15-AC</v>
          </cell>
          <cell r="D71">
            <v>1500</v>
          </cell>
          <cell r="E71">
            <v>1975</v>
          </cell>
          <cell r="F71">
            <v>248000</v>
          </cell>
          <cell r="G71" t="str">
            <v>LO</v>
          </cell>
          <cell r="H71" t="str">
            <v>YARD</v>
          </cell>
        </row>
        <row r="72">
          <cell r="A72" t="str">
            <v>SOO</v>
          </cell>
          <cell r="B72">
            <v>1533</v>
          </cell>
          <cell r="C72" t="str">
            <v>MP15-AC</v>
          </cell>
          <cell r="D72">
            <v>1500</v>
          </cell>
          <cell r="E72">
            <v>1975</v>
          </cell>
          <cell r="F72">
            <v>249000</v>
          </cell>
          <cell r="G72" t="str">
            <v>LO</v>
          </cell>
          <cell r="H72" t="str">
            <v>YARD</v>
          </cell>
        </row>
        <row r="73">
          <cell r="A73" t="str">
            <v>SOO</v>
          </cell>
          <cell r="B73">
            <v>1535</v>
          </cell>
          <cell r="C73" t="str">
            <v>MP15-AC</v>
          </cell>
          <cell r="D73">
            <v>1500</v>
          </cell>
          <cell r="E73">
            <v>1975</v>
          </cell>
          <cell r="F73">
            <v>249000</v>
          </cell>
          <cell r="G73" t="str">
            <v>LO</v>
          </cell>
          <cell r="H73" t="str">
            <v>YARD</v>
          </cell>
        </row>
        <row r="74">
          <cell r="A74" t="str">
            <v>SOO</v>
          </cell>
          <cell r="B74">
            <v>1536</v>
          </cell>
          <cell r="C74" t="str">
            <v>MP15-AC</v>
          </cell>
          <cell r="D74">
            <v>1500</v>
          </cell>
          <cell r="E74">
            <v>1975</v>
          </cell>
          <cell r="F74">
            <v>249500</v>
          </cell>
          <cell r="G74" t="str">
            <v>LO</v>
          </cell>
          <cell r="H74" t="str">
            <v>YARD</v>
          </cell>
        </row>
        <row r="75">
          <cell r="A75" t="str">
            <v>SOO</v>
          </cell>
          <cell r="B75">
            <v>1537</v>
          </cell>
          <cell r="C75" t="str">
            <v>MP15-AC</v>
          </cell>
          <cell r="D75">
            <v>1500</v>
          </cell>
          <cell r="E75">
            <v>1975</v>
          </cell>
          <cell r="F75">
            <v>249100</v>
          </cell>
          <cell r="G75" t="str">
            <v>LO</v>
          </cell>
          <cell r="H75" t="str">
            <v>YARD</v>
          </cell>
        </row>
        <row r="76">
          <cell r="A76" t="str">
            <v>SOO</v>
          </cell>
          <cell r="B76">
            <v>1538</v>
          </cell>
          <cell r="C76" t="str">
            <v>MP15-AC</v>
          </cell>
          <cell r="D76">
            <v>1500</v>
          </cell>
          <cell r="E76">
            <v>1975</v>
          </cell>
          <cell r="F76">
            <v>249000</v>
          </cell>
          <cell r="G76" t="str">
            <v>LO</v>
          </cell>
          <cell r="H76" t="str">
            <v>YARD</v>
          </cell>
        </row>
        <row r="77">
          <cell r="A77" t="str">
            <v>SOO</v>
          </cell>
          <cell r="B77">
            <v>1539</v>
          </cell>
          <cell r="C77" t="str">
            <v>MP15-AC</v>
          </cell>
          <cell r="D77">
            <v>1500</v>
          </cell>
          <cell r="E77">
            <v>1975</v>
          </cell>
          <cell r="F77">
            <v>249000</v>
          </cell>
          <cell r="G77" t="str">
            <v>LO</v>
          </cell>
          <cell r="H77" t="str">
            <v>YARD</v>
          </cell>
        </row>
        <row r="78">
          <cell r="A78" t="str">
            <v>SOO</v>
          </cell>
          <cell r="B78">
            <v>1540</v>
          </cell>
          <cell r="C78" t="str">
            <v>MP15-AC</v>
          </cell>
          <cell r="D78">
            <v>1500</v>
          </cell>
          <cell r="E78">
            <v>1975</v>
          </cell>
          <cell r="F78">
            <v>248000</v>
          </cell>
          <cell r="G78" t="str">
            <v>LO</v>
          </cell>
          <cell r="H78" t="str">
            <v>YARD</v>
          </cell>
        </row>
        <row r="79">
          <cell r="A79" t="str">
            <v>SOO</v>
          </cell>
          <cell r="B79">
            <v>1541</v>
          </cell>
          <cell r="C79" t="str">
            <v>MP15-AC</v>
          </cell>
          <cell r="D79">
            <v>1500</v>
          </cell>
          <cell r="E79">
            <v>1975</v>
          </cell>
          <cell r="F79">
            <v>249000</v>
          </cell>
          <cell r="G79" t="str">
            <v>LO</v>
          </cell>
          <cell r="H79" t="str">
            <v>YARD</v>
          </cell>
        </row>
        <row r="80">
          <cell r="A80" t="str">
            <v>SOO</v>
          </cell>
          <cell r="B80">
            <v>1542</v>
          </cell>
          <cell r="C80" t="str">
            <v>MP15-AC</v>
          </cell>
          <cell r="D80">
            <v>1500</v>
          </cell>
          <cell r="E80">
            <v>1975</v>
          </cell>
          <cell r="F80">
            <v>249000</v>
          </cell>
          <cell r="G80" t="str">
            <v>LO</v>
          </cell>
          <cell r="H80" t="str">
            <v>YARD</v>
          </cell>
        </row>
        <row r="81">
          <cell r="A81" t="str">
            <v>SOO</v>
          </cell>
          <cell r="B81">
            <v>1543</v>
          </cell>
          <cell r="C81" t="str">
            <v>MP15-AC</v>
          </cell>
          <cell r="D81">
            <v>1500</v>
          </cell>
          <cell r="E81">
            <v>1975</v>
          </cell>
          <cell r="F81">
            <v>249000</v>
          </cell>
          <cell r="G81" t="str">
            <v>LO</v>
          </cell>
          <cell r="H81" t="str">
            <v>YARD</v>
          </cell>
        </row>
        <row r="82">
          <cell r="A82" t="str">
            <v>SOO</v>
          </cell>
          <cell r="B82">
            <v>1544</v>
          </cell>
          <cell r="C82" t="str">
            <v>MP15-AC</v>
          </cell>
          <cell r="D82">
            <v>1500</v>
          </cell>
          <cell r="E82">
            <v>1975</v>
          </cell>
          <cell r="F82">
            <v>249500</v>
          </cell>
          <cell r="G82" t="str">
            <v>LO</v>
          </cell>
          <cell r="H82" t="str">
            <v>YARD</v>
          </cell>
        </row>
        <row r="83">
          <cell r="A83" t="str">
            <v>SOO</v>
          </cell>
          <cell r="B83">
            <v>1545</v>
          </cell>
          <cell r="C83" t="str">
            <v>MP15-AC</v>
          </cell>
          <cell r="D83">
            <v>1500</v>
          </cell>
          <cell r="E83">
            <v>1975</v>
          </cell>
          <cell r="F83">
            <v>248000</v>
          </cell>
          <cell r="G83" t="str">
            <v>LO</v>
          </cell>
          <cell r="H83" t="str">
            <v>YARD</v>
          </cell>
        </row>
        <row r="84">
          <cell r="A84" t="str">
            <v>SOO</v>
          </cell>
          <cell r="B84">
            <v>1546</v>
          </cell>
          <cell r="C84" t="str">
            <v>MP15-AC</v>
          </cell>
          <cell r="D84">
            <v>1500</v>
          </cell>
          <cell r="E84">
            <v>1975</v>
          </cell>
          <cell r="F84">
            <v>249200</v>
          </cell>
          <cell r="G84" t="str">
            <v>LO</v>
          </cell>
          <cell r="H84" t="str">
            <v>YARD</v>
          </cell>
        </row>
        <row r="85">
          <cell r="A85" t="str">
            <v>SOO</v>
          </cell>
          <cell r="B85">
            <v>1547</v>
          </cell>
          <cell r="C85" t="str">
            <v>MP15-AC</v>
          </cell>
          <cell r="D85">
            <v>1500</v>
          </cell>
          <cell r="E85">
            <v>1975</v>
          </cell>
          <cell r="F85">
            <v>249000</v>
          </cell>
          <cell r="G85" t="str">
            <v>LO</v>
          </cell>
          <cell r="H85" t="str">
            <v>YARD</v>
          </cell>
        </row>
        <row r="86">
          <cell r="A86" t="str">
            <v>SOO</v>
          </cell>
          <cell r="B86">
            <v>1548</v>
          </cell>
          <cell r="C86" t="str">
            <v>MP15-AC</v>
          </cell>
          <cell r="D86">
            <v>1500</v>
          </cell>
          <cell r="E86">
            <v>1975</v>
          </cell>
          <cell r="F86">
            <v>249000</v>
          </cell>
          <cell r="G86" t="str">
            <v>LO</v>
          </cell>
          <cell r="H86" t="str">
            <v>YARD</v>
          </cell>
        </row>
        <row r="87">
          <cell r="A87" t="str">
            <v>SOO</v>
          </cell>
          <cell r="B87">
            <v>1549</v>
          </cell>
          <cell r="C87" t="str">
            <v>MP15-AC</v>
          </cell>
          <cell r="D87">
            <v>1500</v>
          </cell>
          <cell r="E87">
            <v>1975</v>
          </cell>
          <cell r="F87">
            <v>249000</v>
          </cell>
          <cell r="G87" t="str">
            <v>LO</v>
          </cell>
          <cell r="H87" t="str">
            <v>YARD</v>
          </cell>
        </row>
        <row r="88">
          <cell r="A88" t="str">
            <v>SOO</v>
          </cell>
          <cell r="B88">
            <v>1550</v>
          </cell>
          <cell r="C88" t="str">
            <v>MP15-AC</v>
          </cell>
          <cell r="D88">
            <v>1500</v>
          </cell>
          <cell r="E88">
            <v>1975</v>
          </cell>
          <cell r="F88">
            <v>249000</v>
          </cell>
          <cell r="G88" t="str">
            <v>LO</v>
          </cell>
          <cell r="H88" t="str">
            <v>YARD</v>
          </cell>
        </row>
        <row r="89">
          <cell r="A89" t="str">
            <v>SOO</v>
          </cell>
          <cell r="B89">
            <v>1551</v>
          </cell>
          <cell r="C89" t="str">
            <v>MP15-AC</v>
          </cell>
          <cell r="D89">
            <v>1500</v>
          </cell>
          <cell r="E89">
            <v>1975</v>
          </cell>
          <cell r="F89">
            <v>249000</v>
          </cell>
          <cell r="G89" t="str">
            <v>LO</v>
          </cell>
          <cell r="H89" t="str">
            <v>YARD</v>
          </cell>
        </row>
        <row r="90">
          <cell r="A90" t="str">
            <v>SOO</v>
          </cell>
          <cell r="B90">
            <v>1552</v>
          </cell>
          <cell r="C90" t="str">
            <v>MP15-AC</v>
          </cell>
          <cell r="D90">
            <v>1500</v>
          </cell>
          <cell r="E90">
            <v>1975</v>
          </cell>
          <cell r="F90">
            <v>248000</v>
          </cell>
          <cell r="G90" t="str">
            <v>LO</v>
          </cell>
          <cell r="H90" t="str">
            <v>YARD</v>
          </cell>
        </row>
        <row r="91">
          <cell r="A91" t="str">
            <v>SOO</v>
          </cell>
          <cell r="B91">
            <v>1553</v>
          </cell>
          <cell r="C91" t="str">
            <v>MP15-AC</v>
          </cell>
          <cell r="D91">
            <v>1500</v>
          </cell>
          <cell r="E91">
            <v>1975</v>
          </cell>
          <cell r="F91">
            <v>249000</v>
          </cell>
          <cell r="G91" t="str">
            <v>LO</v>
          </cell>
          <cell r="H91" t="str">
            <v>YARD</v>
          </cell>
        </row>
        <row r="92">
          <cell r="A92" t="str">
            <v>SOO</v>
          </cell>
          <cell r="B92">
            <v>1554</v>
          </cell>
          <cell r="C92" t="str">
            <v>MP15-AC</v>
          </cell>
          <cell r="D92">
            <v>1500</v>
          </cell>
          <cell r="E92">
            <v>1975</v>
          </cell>
          <cell r="F92">
            <v>249600</v>
          </cell>
          <cell r="G92" t="str">
            <v>LO</v>
          </cell>
          <cell r="H92" t="str">
            <v>YARD</v>
          </cell>
        </row>
        <row r="93">
          <cell r="A93" t="str">
            <v>SOO</v>
          </cell>
          <cell r="B93">
            <v>1555</v>
          </cell>
          <cell r="C93" t="str">
            <v>MP15-AC</v>
          </cell>
          <cell r="D93">
            <v>1500</v>
          </cell>
          <cell r="E93">
            <v>1975</v>
          </cell>
          <cell r="F93">
            <v>249000</v>
          </cell>
          <cell r="G93" t="str">
            <v>LO</v>
          </cell>
          <cell r="H93" t="str">
            <v>YARD</v>
          </cell>
        </row>
        <row r="94">
          <cell r="A94" t="str">
            <v>SOO</v>
          </cell>
          <cell r="B94">
            <v>1556</v>
          </cell>
          <cell r="C94" t="str">
            <v>MP15-AC</v>
          </cell>
          <cell r="D94">
            <v>1500</v>
          </cell>
          <cell r="E94">
            <v>1975</v>
          </cell>
          <cell r="F94">
            <v>249000</v>
          </cell>
          <cell r="G94" t="str">
            <v>LO</v>
          </cell>
          <cell r="H94" t="str">
            <v>YARD</v>
          </cell>
        </row>
        <row r="95">
          <cell r="A95" t="str">
            <v>SOO</v>
          </cell>
          <cell r="B95">
            <v>1557</v>
          </cell>
          <cell r="C95" t="str">
            <v>MP15-AC</v>
          </cell>
          <cell r="D95">
            <v>1500</v>
          </cell>
          <cell r="E95">
            <v>1975</v>
          </cell>
          <cell r="F95">
            <v>249000</v>
          </cell>
          <cell r="G95" t="str">
            <v>LO</v>
          </cell>
          <cell r="H95" t="str">
            <v>YARD</v>
          </cell>
        </row>
        <row r="96">
          <cell r="A96" t="str">
            <v>SOO</v>
          </cell>
          <cell r="B96">
            <v>1558</v>
          </cell>
          <cell r="C96" t="str">
            <v>MP15-AC</v>
          </cell>
          <cell r="D96">
            <v>1500</v>
          </cell>
          <cell r="E96">
            <v>1975</v>
          </cell>
          <cell r="F96">
            <v>249000</v>
          </cell>
          <cell r="G96" t="str">
            <v>LO</v>
          </cell>
          <cell r="H96" t="str">
            <v>YARD</v>
          </cell>
        </row>
        <row r="97">
          <cell r="A97" t="str">
            <v>SOO</v>
          </cell>
          <cell r="B97">
            <v>1560</v>
          </cell>
          <cell r="C97" t="str">
            <v>MP15-AC</v>
          </cell>
          <cell r="D97">
            <v>1500</v>
          </cell>
          <cell r="E97">
            <v>1975</v>
          </cell>
          <cell r="F97">
            <v>248000</v>
          </cell>
          <cell r="G97" t="str">
            <v>LO</v>
          </cell>
          <cell r="H97" t="str">
            <v>YARD</v>
          </cell>
        </row>
        <row r="98">
          <cell r="A98" t="str">
            <v>SOO</v>
          </cell>
          <cell r="B98">
            <v>1561</v>
          </cell>
          <cell r="C98" t="str">
            <v>MP15-AC</v>
          </cell>
          <cell r="D98">
            <v>1500</v>
          </cell>
          <cell r="E98">
            <v>1975</v>
          </cell>
          <cell r="F98">
            <v>249000</v>
          </cell>
          <cell r="G98" t="str">
            <v>LO</v>
          </cell>
          <cell r="H98" t="str">
            <v>YARD</v>
          </cell>
        </row>
        <row r="99">
          <cell r="A99" t="str">
            <v>SOO</v>
          </cell>
          <cell r="B99">
            <v>1562</v>
          </cell>
          <cell r="C99" t="str">
            <v>MP15-AC</v>
          </cell>
          <cell r="D99">
            <v>1500</v>
          </cell>
          <cell r="E99">
            <v>1975</v>
          </cell>
          <cell r="F99">
            <v>249000</v>
          </cell>
          <cell r="G99" t="str">
            <v>LO</v>
          </cell>
          <cell r="H99" t="str">
            <v>YARD</v>
          </cell>
        </row>
        <row r="100">
          <cell r="A100" t="str">
            <v>SOO</v>
          </cell>
          <cell r="B100">
            <v>1563</v>
          </cell>
          <cell r="C100" t="str">
            <v>MP15-AC</v>
          </cell>
          <cell r="D100">
            <v>1500</v>
          </cell>
          <cell r="E100">
            <v>1975</v>
          </cell>
          <cell r="F100">
            <v>249000</v>
          </cell>
          <cell r="G100" t="str">
            <v>LO</v>
          </cell>
          <cell r="H100" t="str">
            <v>YARD</v>
          </cell>
        </row>
        <row r="101">
          <cell r="A101" t="str">
            <v>SOO</v>
          </cell>
          <cell r="B101">
            <v>2008</v>
          </cell>
          <cell r="C101" t="str">
            <v>GP40</v>
          </cell>
          <cell r="D101">
            <v>3000</v>
          </cell>
          <cell r="E101">
            <v>1966</v>
          </cell>
          <cell r="F101">
            <v>267940</v>
          </cell>
          <cell r="G101" t="str">
            <v>O</v>
          </cell>
          <cell r="H101" t="str">
            <v>ROAD</v>
          </cell>
        </row>
        <row r="102">
          <cell r="A102" t="str">
            <v>SOO</v>
          </cell>
          <cell r="B102">
            <v>2010</v>
          </cell>
          <cell r="C102" t="str">
            <v>GP40</v>
          </cell>
          <cell r="D102">
            <v>3000</v>
          </cell>
          <cell r="E102">
            <v>1966</v>
          </cell>
          <cell r="F102">
            <v>265500</v>
          </cell>
          <cell r="G102" t="str">
            <v>O</v>
          </cell>
          <cell r="H102" t="str">
            <v>ROAD</v>
          </cell>
        </row>
        <row r="103">
          <cell r="A103" t="str">
            <v>SOO</v>
          </cell>
          <cell r="B103">
            <v>2011</v>
          </cell>
          <cell r="C103" t="str">
            <v>GP40</v>
          </cell>
          <cell r="D103">
            <v>3000</v>
          </cell>
          <cell r="E103">
            <v>1966</v>
          </cell>
          <cell r="F103">
            <v>268600</v>
          </cell>
          <cell r="G103" t="str">
            <v>O</v>
          </cell>
          <cell r="H103" t="str">
            <v>ROAD</v>
          </cell>
        </row>
        <row r="104">
          <cell r="A104" t="str">
            <v>SOO</v>
          </cell>
          <cell r="B104">
            <v>2015</v>
          </cell>
          <cell r="C104" t="str">
            <v>GP40</v>
          </cell>
          <cell r="D104">
            <v>3000</v>
          </cell>
          <cell r="E104">
            <v>1966</v>
          </cell>
          <cell r="F104">
            <v>268500</v>
          </cell>
          <cell r="G104" t="str">
            <v>O</v>
          </cell>
          <cell r="H104" t="str">
            <v>ROAD</v>
          </cell>
        </row>
        <row r="105">
          <cell r="A105" t="str">
            <v>SOO</v>
          </cell>
          <cell r="B105">
            <v>2016</v>
          </cell>
          <cell r="C105" t="str">
            <v>GP40</v>
          </cell>
          <cell r="D105">
            <v>3000</v>
          </cell>
          <cell r="E105">
            <v>1966</v>
          </cell>
          <cell r="F105">
            <v>268500</v>
          </cell>
          <cell r="G105" t="str">
            <v>O</v>
          </cell>
          <cell r="H105" t="str">
            <v>ROAD</v>
          </cell>
        </row>
        <row r="106">
          <cell r="A106" t="str">
            <v>SOO</v>
          </cell>
          <cell r="B106">
            <v>2026</v>
          </cell>
          <cell r="C106" t="str">
            <v>GP40</v>
          </cell>
          <cell r="D106">
            <v>3000</v>
          </cell>
          <cell r="E106">
            <v>1967</v>
          </cell>
          <cell r="F106">
            <v>265900</v>
          </cell>
          <cell r="G106" t="str">
            <v>O</v>
          </cell>
          <cell r="H106" t="str">
            <v>ROAD</v>
          </cell>
        </row>
        <row r="107">
          <cell r="A107" t="str">
            <v>SOO</v>
          </cell>
          <cell r="B107">
            <v>2032</v>
          </cell>
          <cell r="C107" t="str">
            <v>GP40</v>
          </cell>
          <cell r="D107">
            <v>3000</v>
          </cell>
          <cell r="E107">
            <v>1967</v>
          </cell>
          <cell r="F107">
            <v>268000</v>
          </cell>
          <cell r="G107" t="str">
            <v>O</v>
          </cell>
          <cell r="H107" t="str">
            <v>ROAD</v>
          </cell>
        </row>
        <row r="108">
          <cell r="A108" t="str">
            <v>SOO</v>
          </cell>
          <cell r="B108">
            <v>2033</v>
          </cell>
          <cell r="C108" t="str">
            <v>GP40</v>
          </cell>
          <cell r="D108">
            <v>3000</v>
          </cell>
          <cell r="E108">
            <v>1967</v>
          </cell>
          <cell r="F108">
            <v>267400</v>
          </cell>
          <cell r="G108" t="str">
            <v>O</v>
          </cell>
          <cell r="H108" t="str">
            <v>ROAD</v>
          </cell>
        </row>
        <row r="109">
          <cell r="A109" t="str">
            <v>SOO</v>
          </cell>
          <cell r="B109">
            <v>2035</v>
          </cell>
          <cell r="C109" t="str">
            <v>GP40</v>
          </cell>
          <cell r="D109">
            <v>3000</v>
          </cell>
          <cell r="E109">
            <v>1967</v>
          </cell>
          <cell r="F109">
            <v>268900</v>
          </cell>
          <cell r="G109" t="str">
            <v>O</v>
          </cell>
          <cell r="H109" t="str">
            <v>ROAD</v>
          </cell>
        </row>
        <row r="110">
          <cell r="A110" t="str">
            <v>SOO</v>
          </cell>
          <cell r="B110">
            <v>2036</v>
          </cell>
          <cell r="C110" t="str">
            <v>GP40</v>
          </cell>
          <cell r="D110">
            <v>3000</v>
          </cell>
          <cell r="E110">
            <v>1967</v>
          </cell>
          <cell r="F110">
            <v>267500</v>
          </cell>
          <cell r="G110" t="str">
            <v>O</v>
          </cell>
          <cell r="H110" t="str">
            <v>ROAD</v>
          </cell>
        </row>
        <row r="111">
          <cell r="A111" t="str">
            <v>SOO</v>
          </cell>
          <cell r="B111">
            <v>2041</v>
          </cell>
          <cell r="C111" t="str">
            <v>GP40</v>
          </cell>
          <cell r="D111">
            <v>3000</v>
          </cell>
          <cell r="E111">
            <v>1967</v>
          </cell>
          <cell r="F111">
            <v>268000</v>
          </cell>
          <cell r="G111" t="str">
            <v>O</v>
          </cell>
          <cell r="H111" t="str">
            <v>ROAD</v>
          </cell>
        </row>
        <row r="112">
          <cell r="A112" t="str">
            <v>SOO</v>
          </cell>
          <cell r="B112">
            <v>2046</v>
          </cell>
          <cell r="C112" t="str">
            <v>GP40</v>
          </cell>
          <cell r="D112">
            <v>3000</v>
          </cell>
          <cell r="E112">
            <v>1967</v>
          </cell>
          <cell r="F112">
            <v>269200</v>
          </cell>
          <cell r="G112" t="str">
            <v>O</v>
          </cell>
          <cell r="H112" t="str">
            <v>ROAD</v>
          </cell>
        </row>
        <row r="113">
          <cell r="A113" t="str">
            <v>SOO</v>
          </cell>
          <cell r="B113">
            <v>2057</v>
          </cell>
          <cell r="C113" t="str">
            <v>GP40</v>
          </cell>
          <cell r="D113">
            <v>3000</v>
          </cell>
          <cell r="E113">
            <v>1967</v>
          </cell>
          <cell r="F113">
            <v>268000</v>
          </cell>
          <cell r="G113" t="str">
            <v>O</v>
          </cell>
          <cell r="H113" t="str">
            <v>ROAD</v>
          </cell>
        </row>
        <row r="114">
          <cell r="A114" t="str">
            <v>SOO</v>
          </cell>
          <cell r="B114">
            <v>2064</v>
          </cell>
          <cell r="C114" t="str">
            <v>GP40</v>
          </cell>
          <cell r="D114">
            <v>3000</v>
          </cell>
          <cell r="E114">
            <v>1968</v>
          </cell>
          <cell r="F114">
            <v>267300</v>
          </cell>
          <cell r="G114" t="str">
            <v>O</v>
          </cell>
          <cell r="H114" t="str">
            <v>ROAD</v>
          </cell>
        </row>
        <row r="115">
          <cell r="A115" t="str">
            <v>SOO</v>
          </cell>
          <cell r="B115">
            <v>2066</v>
          </cell>
          <cell r="C115" t="str">
            <v>GP40</v>
          </cell>
          <cell r="D115">
            <v>3000</v>
          </cell>
          <cell r="E115">
            <v>1969</v>
          </cell>
          <cell r="F115">
            <v>267300</v>
          </cell>
          <cell r="G115" t="str">
            <v>O</v>
          </cell>
          <cell r="H115" t="str">
            <v>ROAD</v>
          </cell>
        </row>
        <row r="116">
          <cell r="A116" t="str">
            <v>SOO</v>
          </cell>
          <cell r="B116">
            <v>2403</v>
          </cell>
          <cell r="C116" t="str">
            <v>GP9</v>
          </cell>
          <cell r="D116">
            <v>1750</v>
          </cell>
          <cell r="E116">
            <v>1954</v>
          </cell>
          <cell r="F116">
            <v>246340</v>
          </cell>
          <cell r="G116" t="str">
            <v>O</v>
          </cell>
          <cell r="H116" t="str">
            <v>YARD</v>
          </cell>
        </row>
        <row r="117">
          <cell r="A117" t="str">
            <v>CP</v>
          </cell>
          <cell r="B117">
            <v>3013</v>
          </cell>
          <cell r="C117" t="str">
            <v>GP38</v>
          </cell>
          <cell r="D117">
            <v>2000</v>
          </cell>
          <cell r="E117">
            <v>1971</v>
          </cell>
          <cell r="F117">
            <v>262000</v>
          </cell>
          <cell r="G117" t="str">
            <v>O</v>
          </cell>
          <cell r="H117" t="str">
            <v>ROAD</v>
          </cell>
        </row>
        <row r="118">
          <cell r="A118" t="str">
            <v>CP</v>
          </cell>
          <cell r="B118">
            <v>3014</v>
          </cell>
          <cell r="C118" t="str">
            <v>GP38</v>
          </cell>
          <cell r="D118">
            <v>2000</v>
          </cell>
          <cell r="E118">
            <v>1971</v>
          </cell>
          <cell r="F118">
            <v>262000</v>
          </cell>
          <cell r="G118" t="str">
            <v>O</v>
          </cell>
          <cell r="H118" t="str">
            <v>ROAD</v>
          </cell>
        </row>
        <row r="119">
          <cell r="A119" t="str">
            <v>CP</v>
          </cell>
          <cell r="B119">
            <v>3015</v>
          </cell>
          <cell r="C119" t="str">
            <v>GP38</v>
          </cell>
          <cell r="D119">
            <v>2000</v>
          </cell>
          <cell r="E119">
            <v>1971</v>
          </cell>
          <cell r="F119">
            <v>262000</v>
          </cell>
          <cell r="G119" t="str">
            <v>O</v>
          </cell>
          <cell r="H119" t="str">
            <v>ROAD</v>
          </cell>
        </row>
        <row r="120">
          <cell r="A120" t="str">
            <v>CP</v>
          </cell>
          <cell r="B120">
            <v>3017</v>
          </cell>
          <cell r="C120" t="str">
            <v>GP38</v>
          </cell>
          <cell r="D120">
            <v>2000</v>
          </cell>
          <cell r="E120">
            <v>1971</v>
          </cell>
          <cell r="F120">
            <v>262000</v>
          </cell>
          <cell r="G120" t="str">
            <v>O</v>
          </cell>
          <cell r="H120" t="str">
            <v>ROAD</v>
          </cell>
        </row>
        <row r="121">
          <cell r="A121" t="str">
            <v>CP</v>
          </cell>
          <cell r="B121">
            <v>3018</v>
          </cell>
          <cell r="C121" t="str">
            <v>GP38</v>
          </cell>
          <cell r="D121">
            <v>2000</v>
          </cell>
          <cell r="E121">
            <v>1971</v>
          </cell>
          <cell r="F121">
            <v>262000</v>
          </cell>
          <cell r="G121" t="str">
            <v>O</v>
          </cell>
          <cell r="H121" t="str">
            <v>ROAD</v>
          </cell>
        </row>
        <row r="122">
          <cell r="A122" t="str">
            <v>CP</v>
          </cell>
          <cell r="B122">
            <v>3019</v>
          </cell>
          <cell r="C122" t="str">
            <v>GP38</v>
          </cell>
          <cell r="D122">
            <v>2000</v>
          </cell>
          <cell r="E122">
            <v>1971</v>
          </cell>
          <cell r="F122">
            <v>262000</v>
          </cell>
          <cell r="G122" t="str">
            <v>O</v>
          </cell>
          <cell r="H122" t="str">
            <v>ROAD</v>
          </cell>
        </row>
        <row r="123">
          <cell r="A123" t="str">
            <v>SOO</v>
          </cell>
          <cell r="B123">
            <v>4400</v>
          </cell>
          <cell r="C123" t="str">
            <v>GP38-2</v>
          </cell>
          <cell r="D123">
            <v>2000</v>
          </cell>
          <cell r="E123">
            <v>1977</v>
          </cell>
          <cell r="F123">
            <v>267000</v>
          </cell>
          <cell r="G123" t="str">
            <v>O</v>
          </cell>
          <cell r="H123" t="str">
            <v>ROAD</v>
          </cell>
        </row>
        <row r="124">
          <cell r="A124" t="str">
            <v>SOO</v>
          </cell>
          <cell r="B124">
            <v>4401</v>
          </cell>
          <cell r="C124" t="str">
            <v>GP38-2</v>
          </cell>
          <cell r="D124">
            <v>2000</v>
          </cell>
          <cell r="E124">
            <v>1977</v>
          </cell>
          <cell r="F124">
            <v>267000</v>
          </cell>
          <cell r="G124" t="str">
            <v>O</v>
          </cell>
          <cell r="H124" t="str">
            <v>ROAD</v>
          </cell>
        </row>
        <row r="125">
          <cell r="A125" t="str">
            <v>SOO</v>
          </cell>
          <cell r="B125">
            <v>4402</v>
          </cell>
          <cell r="C125" t="str">
            <v>GP38-2</v>
          </cell>
          <cell r="D125">
            <v>2000</v>
          </cell>
          <cell r="E125">
            <v>1977</v>
          </cell>
          <cell r="F125">
            <v>267000</v>
          </cell>
          <cell r="G125" t="str">
            <v>O</v>
          </cell>
          <cell r="H125" t="str">
            <v>ROAD</v>
          </cell>
        </row>
        <row r="126">
          <cell r="A126" t="str">
            <v>SOO</v>
          </cell>
          <cell r="B126">
            <v>4403</v>
          </cell>
          <cell r="C126" t="str">
            <v>GP38-2</v>
          </cell>
          <cell r="D126">
            <v>2000</v>
          </cell>
          <cell r="E126">
            <v>1977</v>
          </cell>
          <cell r="F126">
            <v>267000</v>
          </cell>
          <cell r="G126" t="str">
            <v>O</v>
          </cell>
          <cell r="H126" t="str">
            <v>ROAD</v>
          </cell>
        </row>
        <row r="127">
          <cell r="A127" t="str">
            <v>CP</v>
          </cell>
          <cell r="B127">
            <v>4404</v>
          </cell>
          <cell r="C127" t="str">
            <v>GP38-2</v>
          </cell>
          <cell r="D127">
            <v>2000</v>
          </cell>
          <cell r="E127">
            <v>1977</v>
          </cell>
          <cell r="F127">
            <v>267000</v>
          </cell>
          <cell r="G127" t="str">
            <v>O</v>
          </cell>
          <cell r="H127" t="str">
            <v>ROAD</v>
          </cell>
        </row>
        <row r="128">
          <cell r="A128" t="str">
            <v>SOO</v>
          </cell>
          <cell r="B128">
            <v>4405</v>
          </cell>
          <cell r="C128" t="str">
            <v>GP38-2</v>
          </cell>
          <cell r="D128">
            <v>2000</v>
          </cell>
          <cell r="E128">
            <v>1977</v>
          </cell>
          <cell r="F128">
            <v>267000</v>
          </cell>
          <cell r="G128" t="str">
            <v>O</v>
          </cell>
          <cell r="H128" t="str">
            <v>ROAD</v>
          </cell>
        </row>
        <row r="129">
          <cell r="A129" t="str">
            <v>CP</v>
          </cell>
          <cell r="B129">
            <v>4406</v>
          </cell>
          <cell r="C129" t="str">
            <v>GP38-2</v>
          </cell>
          <cell r="D129">
            <v>2000</v>
          </cell>
          <cell r="E129">
            <v>1977</v>
          </cell>
          <cell r="F129">
            <v>267000</v>
          </cell>
          <cell r="G129" t="str">
            <v>O</v>
          </cell>
          <cell r="H129" t="str">
            <v>ROAD</v>
          </cell>
        </row>
        <row r="130">
          <cell r="A130" t="str">
            <v>CP</v>
          </cell>
          <cell r="B130">
            <v>4407</v>
          </cell>
          <cell r="C130" t="str">
            <v>GP38-2</v>
          </cell>
          <cell r="D130">
            <v>2000</v>
          </cell>
          <cell r="E130">
            <v>1978</v>
          </cell>
          <cell r="F130">
            <v>267000</v>
          </cell>
          <cell r="G130" t="str">
            <v>O</v>
          </cell>
          <cell r="H130" t="str">
            <v>ROAD</v>
          </cell>
        </row>
        <row r="131">
          <cell r="A131" t="str">
            <v>SOO</v>
          </cell>
          <cell r="B131">
            <v>4409</v>
          </cell>
          <cell r="C131" t="str">
            <v>GP38-2</v>
          </cell>
          <cell r="D131">
            <v>2000</v>
          </cell>
          <cell r="E131">
            <v>1978</v>
          </cell>
          <cell r="F131">
            <v>267000</v>
          </cell>
          <cell r="G131" t="str">
            <v>O</v>
          </cell>
          <cell r="H131" t="str">
            <v>ROAD</v>
          </cell>
        </row>
        <row r="132">
          <cell r="A132" t="str">
            <v>SOO</v>
          </cell>
          <cell r="B132">
            <v>4410</v>
          </cell>
          <cell r="C132" t="str">
            <v>GP38-2</v>
          </cell>
          <cell r="D132">
            <v>2000</v>
          </cell>
          <cell r="E132">
            <v>1978</v>
          </cell>
          <cell r="F132">
            <v>267000</v>
          </cell>
          <cell r="G132" t="str">
            <v>O</v>
          </cell>
          <cell r="H132" t="str">
            <v>ROAD</v>
          </cell>
        </row>
        <row r="133">
          <cell r="A133" t="str">
            <v>SOO</v>
          </cell>
          <cell r="B133">
            <v>4411</v>
          </cell>
          <cell r="C133" t="str">
            <v>GP38-2</v>
          </cell>
          <cell r="D133">
            <v>2000</v>
          </cell>
          <cell r="E133">
            <v>1978</v>
          </cell>
          <cell r="F133">
            <v>267000</v>
          </cell>
          <cell r="G133" t="str">
            <v>O</v>
          </cell>
          <cell r="H133" t="str">
            <v>ROAD</v>
          </cell>
        </row>
        <row r="134">
          <cell r="A134" t="str">
            <v>SOO</v>
          </cell>
          <cell r="B134">
            <v>4412</v>
          </cell>
          <cell r="C134" t="str">
            <v>GP38-2</v>
          </cell>
          <cell r="D134">
            <v>2000</v>
          </cell>
          <cell r="E134">
            <v>1978</v>
          </cell>
          <cell r="F134">
            <v>267000</v>
          </cell>
          <cell r="G134" t="str">
            <v>O</v>
          </cell>
          <cell r="H134" t="str">
            <v>ROAD</v>
          </cell>
        </row>
        <row r="135">
          <cell r="A135" t="str">
            <v>SOO</v>
          </cell>
          <cell r="B135">
            <v>4413</v>
          </cell>
          <cell r="C135" t="str">
            <v>GP38-2</v>
          </cell>
          <cell r="D135">
            <v>2000</v>
          </cell>
          <cell r="E135">
            <v>1978</v>
          </cell>
          <cell r="F135">
            <v>267000</v>
          </cell>
          <cell r="G135" t="str">
            <v>O</v>
          </cell>
          <cell r="H135" t="str">
            <v>ROAD</v>
          </cell>
        </row>
        <row r="136">
          <cell r="A136" t="str">
            <v>SOO</v>
          </cell>
          <cell r="B136">
            <v>4414</v>
          </cell>
          <cell r="C136" t="str">
            <v>GP38-2</v>
          </cell>
          <cell r="D136">
            <v>2000</v>
          </cell>
          <cell r="E136">
            <v>1978</v>
          </cell>
          <cell r="F136">
            <v>267000</v>
          </cell>
          <cell r="G136" t="str">
            <v>O</v>
          </cell>
          <cell r="H136" t="str">
            <v>ROAD</v>
          </cell>
        </row>
        <row r="137">
          <cell r="A137" t="str">
            <v>SOO</v>
          </cell>
          <cell r="B137">
            <v>4415</v>
          </cell>
          <cell r="C137" t="str">
            <v>GP38-2</v>
          </cell>
          <cell r="D137">
            <v>2000</v>
          </cell>
          <cell r="E137">
            <v>1978</v>
          </cell>
          <cell r="F137">
            <v>267000</v>
          </cell>
          <cell r="G137" t="str">
            <v>O</v>
          </cell>
          <cell r="H137" t="str">
            <v>ROAD</v>
          </cell>
        </row>
        <row r="138">
          <cell r="A138" t="str">
            <v>SOO</v>
          </cell>
          <cell r="B138">
            <v>4416</v>
          </cell>
          <cell r="C138" t="str">
            <v>GP38-2</v>
          </cell>
          <cell r="D138">
            <v>2000</v>
          </cell>
          <cell r="E138">
            <v>1979</v>
          </cell>
          <cell r="F138">
            <v>267000</v>
          </cell>
          <cell r="G138" t="str">
            <v>O</v>
          </cell>
          <cell r="H138" t="str">
            <v>ROAD</v>
          </cell>
        </row>
        <row r="139">
          <cell r="A139" t="str">
            <v>SOO</v>
          </cell>
          <cell r="B139">
            <v>4417</v>
          </cell>
          <cell r="C139" t="str">
            <v>GP38-2</v>
          </cell>
          <cell r="D139">
            <v>2000</v>
          </cell>
          <cell r="E139">
            <v>1979</v>
          </cell>
          <cell r="F139">
            <v>267000</v>
          </cell>
          <cell r="G139" t="str">
            <v>O</v>
          </cell>
          <cell r="H139" t="str">
            <v>ROAD</v>
          </cell>
        </row>
        <row r="140">
          <cell r="A140" t="str">
            <v>SOO</v>
          </cell>
          <cell r="B140">
            <v>4418</v>
          </cell>
          <cell r="C140" t="str">
            <v>GP38-2</v>
          </cell>
          <cell r="D140">
            <v>2000</v>
          </cell>
          <cell r="E140">
            <v>1979</v>
          </cell>
          <cell r="F140">
            <v>267000</v>
          </cell>
          <cell r="G140" t="str">
            <v>O</v>
          </cell>
          <cell r="H140" t="str">
            <v>ROAD</v>
          </cell>
        </row>
        <row r="141">
          <cell r="A141" t="str">
            <v>SOO</v>
          </cell>
          <cell r="B141">
            <v>4419</v>
          </cell>
          <cell r="C141" t="str">
            <v>GP38-2</v>
          </cell>
          <cell r="D141">
            <v>2000</v>
          </cell>
          <cell r="E141">
            <v>1979</v>
          </cell>
          <cell r="F141">
            <v>267000</v>
          </cell>
          <cell r="G141" t="str">
            <v>O</v>
          </cell>
          <cell r="H141" t="str">
            <v>ROAD</v>
          </cell>
        </row>
        <row r="142">
          <cell r="A142" t="str">
            <v>SOO</v>
          </cell>
          <cell r="B142">
            <v>4420</v>
          </cell>
          <cell r="C142" t="str">
            <v>GP38-2</v>
          </cell>
          <cell r="D142">
            <v>2000</v>
          </cell>
          <cell r="E142">
            <v>1979</v>
          </cell>
          <cell r="F142">
            <v>267000</v>
          </cell>
          <cell r="G142" t="str">
            <v>O</v>
          </cell>
          <cell r="H142" t="str">
            <v>ROAD</v>
          </cell>
        </row>
        <row r="143">
          <cell r="A143" t="str">
            <v>SOO</v>
          </cell>
          <cell r="B143">
            <v>4421</v>
          </cell>
          <cell r="C143" t="str">
            <v>GP38-2</v>
          </cell>
          <cell r="D143">
            <v>2000</v>
          </cell>
          <cell r="E143">
            <v>1979</v>
          </cell>
          <cell r="F143">
            <v>267000</v>
          </cell>
          <cell r="G143" t="str">
            <v>O</v>
          </cell>
          <cell r="H143" t="str">
            <v>ROAD</v>
          </cell>
        </row>
        <row r="144">
          <cell r="A144" t="str">
            <v>CP</v>
          </cell>
          <cell r="B144">
            <v>4422</v>
          </cell>
          <cell r="C144" t="str">
            <v>GP38-2</v>
          </cell>
          <cell r="D144">
            <v>2000</v>
          </cell>
          <cell r="E144">
            <v>1979</v>
          </cell>
          <cell r="F144">
            <v>267000</v>
          </cell>
          <cell r="G144" t="str">
            <v>O</v>
          </cell>
          <cell r="H144" t="str">
            <v>ROAD</v>
          </cell>
        </row>
        <row r="145">
          <cell r="A145" t="str">
            <v>SOO</v>
          </cell>
          <cell r="B145">
            <v>4423</v>
          </cell>
          <cell r="C145" t="str">
            <v>GP38-2</v>
          </cell>
          <cell r="D145">
            <v>2000</v>
          </cell>
          <cell r="E145">
            <v>1979</v>
          </cell>
          <cell r="F145">
            <v>267000</v>
          </cell>
          <cell r="G145" t="str">
            <v>O</v>
          </cell>
          <cell r="H145" t="str">
            <v>ROAD</v>
          </cell>
        </row>
        <row r="146">
          <cell r="A146" t="str">
            <v>SOO</v>
          </cell>
          <cell r="B146">
            <v>4424</v>
          </cell>
          <cell r="C146" t="str">
            <v>GP38-2</v>
          </cell>
          <cell r="D146">
            <v>2000</v>
          </cell>
          <cell r="E146">
            <v>1979</v>
          </cell>
          <cell r="F146">
            <v>267000</v>
          </cell>
          <cell r="G146" t="str">
            <v>O</v>
          </cell>
          <cell r="H146" t="str">
            <v>ROAD</v>
          </cell>
        </row>
        <row r="147">
          <cell r="A147" t="str">
            <v>SOO</v>
          </cell>
          <cell r="B147">
            <v>4425</v>
          </cell>
          <cell r="C147" t="str">
            <v>GP38-2</v>
          </cell>
          <cell r="D147">
            <v>2000</v>
          </cell>
          <cell r="E147">
            <v>1979</v>
          </cell>
          <cell r="F147">
            <v>267000</v>
          </cell>
          <cell r="G147" t="str">
            <v>O</v>
          </cell>
          <cell r="H147" t="str">
            <v>ROAD</v>
          </cell>
        </row>
        <row r="148">
          <cell r="A148" t="str">
            <v>SOO</v>
          </cell>
          <cell r="B148">
            <v>4426</v>
          </cell>
          <cell r="C148" t="str">
            <v>GP38-2</v>
          </cell>
          <cell r="D148">
            <v>2000</v>
          </cell>
          <cell r="E148">
            <v>1979</v>
          </cell>
          <cell r="F148">
            <v>267000</v>
          </cell>
          <cell r="G148" t="str">
            <v>O</v>
          </cell>
          <cell r="H148" t="str">
            <v>ROAD</v>
          </cell>
        </row>
        <row r="149">
          <cell r="A149" t="str">
            <v>SOO</v>
          </cell>
          <cell r="B149">
            <v>4427</v>
          </cell>
          <cell r="C149" t="str">
            <v>GP38-2</v>
          </cell>
          <cell r="D149">
            <v>2000</v>
          </cell>
          <cell r="E149">
            <v>1979</v>
          </cell>
          <cell r="F149">
            <v>267000</v>
          </cell>
          <cell r="G149" t="str">
            <v>O</v>
          </cell>
          <cell r="H149" t="str">
            <v>ROAD</v>
          </cell>
        </row>
        <row r="150">
          <cell r="A150" t="str">
            <v>SOO</v>
          </cell>
          <cell r="B150">
            <v>4428</v>
          </cell>
          <cell r="C150" t="str">
            <v>GP38-2</v>
          </cell>
          <cell r="D150">
            <v>2000</v>
          </cell>
          <cell r="E150">
            <v>1979</v>
          </cell>
          <cell r="F150">
            <v>267000</v>
          </cell>
          <cell r="G150" t="str">
            <v>O</v>
          </cell>
          <cell r="H150" t="str">
            <v>ROAD</v>
          </cell>
        </row>
        <row r="151">
          <cell r="A151" t="str">
            <v>SOO</v>
          </cell>
          <cell r="B151">
            <v>4429</v>
          </cell>
          <cell r="C151" t="str">
            <v>GP38-2</v>
          </cell>
          <cell r="D151">
            <v>2000</v>
          </cell>
          <cell r="E151">
            <v>1979</v>
          </cell>
          <cell r="F151">
            <v>267000</v>
          </cell>
          <cell r="G151" t="str">
            <v>O</v>
          </cell>
          <cell r="H151" t="str">
            <v>ROAD</v>
          </cell>
        </row>
        <row r="152">
          <cell r="A152" t="str">
            <v>SOO</v>
          </cell>
          <cell r="B152">
            <v>4431</v>
          </cell>
          <cell r="C152" t="str">
            <v>GP38-2</v>
          </cell>
          <cell r="D152">
            <v>2000</v>
          </cell>
          <cell r="E152">
            <v>1979</v>
          </cell>
          <cell r="F152">
            <v>267000</v>
          </cell>
          <cell r="G152" t="str">
            <v>O</v>
          </cell>
          <cell r="H152" t="str">
            <v>ROAD</v>
          </cell>
        </row>
        <row r="153">
          <cell r="A153" t="str">
            <v>SOO</v>
          </cell>
          <cell r="B153">
            <v>4432</v>
          </cell>
          <cell r="C153" t="str">
            <v>GP38-2</v>
          </cell>
          <cell r="D153">
            <v>2000</v>
          </cell>
          <cell r="E153">
            <v>1979</v>
          </cell>
          <cell r="F153">
            <v>267000</v>
          </cell>
          <cell r="G153" t="str">
            <v>O</v>
          </cell>
          <cell r="H153" t="str">
            <v>ROAD</v>
          </cell>
        </row>
        <row r="154">
          <cell r="A154" t="str">
            <v>SOO</v>
          </cell>
          <cell r="B154">
            <v>4433</v>
          </cell>
          <cell r="C154" t="str">
            <v>GP38-2</v>
          </cell>
          <cell r="D154">
            <v>2000</v>
          </cell>
          <cell r="E154">
            <v>1979</v>
          </cell>
          <cell r="F154">
            <v>267000</v>
          </cell>
          <cell r="G154" t="str">
            <v>O</v>
          </cell>
          <cell r="H154" t="str">
            <v>ROAD</v>
          </cell>
        </row>
        <row r="155">
          <cell r="A155" t="str">
            <v>SOO</v>
          </cell>
          <cell r="B155">
            <v>4434</v>
          </cell>
          <cell r="C155" t="str">
            <v>GP38-2</v>
          </cell>
          <cell r="D155">
            <v>2000</v>
          </cell>
          <cell r="E155">
            <v>1979</v>
          </cell>
          <cell r="F155">
            <v>267000</v>
          </cell>
          <cell r="G155" t="str">
            <v>O</v>
          </cell>
          <cell r="H155" t="str">
            <v>ROAD</v>
          </cell>
        </row>
        <row r="156">
          <cell r="A156" t="str">
            <v>SOO</v>
          </cell>
          <cell r="B156">
            <v>4435</v>
          </cell>
          <cell r="C156" t="str">
            <v>GP38-2</v>
          </cell>
          <cell r="D156">
            <v>2000</v>
          </cell>
          <cell r="E156">
            <v>1979</v>
          </cell>
          <cell r="F156">
            <v>267000</v>
          </cell>
          <cell r="G156" t="str">
            <v>O</v>
          </cell>
          <cell r="H156" t="str">
            <v>ROAD</v>
          </cell>
        </row>
        <row r="157">
          <cell r="A157" t="str">
            <v>SOO</v>
          </cell>
          <cell r="B157">
            <v>4436</v>
          </cell>
          <cell r="C157" t="str">
            <v>GP38-2</v>
          </cell>
          <cell r="D157">
            <v>2000</v>
          </cell>
          <cell r="E157">
            <v>1980</v>
          </cell>
          <cell r="F157">
            <v>267000</v>
          </cell>
          <cell r="G157" t="str">
            <v>O</v>
          </cell>
          <cell r="H157" t="str">
            <v>ROAD</v>
          </cell>
        </row>
        <row r="158">
          <cell r="A158" t="str">
            <v>CP</v>
          </cell>
          <cell r="B158">
            <v>4437</v>
          </cell>
          <cell r="C158" t="str">
            <v>GP38-2</v>
          </cell>
          <cell r="D158">
            <v>2000</v>
          </cell>
          <cell r="E158">
            <v>1980</v>
          </cell>
          <cell r="F158">
            <v>267000</v>
          </cell>
          <cell r="G158" t="str">
            <v>O</v>
          </cell>
          <cell r="H158" t="str">
            <v>ROAD</v>
          </cell>
        </row>
        <row r="159">
          <cell r="A159" t="str">
            <v>SOO</v>
          </cell>
          <cell r="B159">
            <v>4438</v>
          </cell>
          <cell r="C159" t="str">
            <v>GP38-2</v>
          </cell>
          <cell r="D159">
            <v>2000</v>
          </cell>
          <cell r="E159">
            <v>1980</v>
          </cell>
          <cell r="F159">
            <v>267000</v>
          </cell>
          <cell r="G159" t="str">
            <v>O</v>
          </cell>
          <cell r="H159" t="str">
            <v>ROAD</v>
          </cell>
        </row>
        <row r="160">
          <cell r="A160" t="str">
            <v>SOO</v>
          </cell>
          <cell r="B160">
            <v>4439</v>
          </cell>
          <cell r="C160" t="str">
            <v>GP38-2</v>
          </cell>
          <cell r="D160">
            <v>2000</v>
          </cell>
          <cell r="E160">
            <v>1980</v>
          </cell>
          <cell r="F160">
            <v>267000</v>
          </cell>
          <cell r="G160" t="str">
            <v>O</v>
          </cell>
          <cell r="H160" t="str">
            <v>ROAD</v>
          </cell>
        </row>
        <row r="161">
          <cell r="A161" t="str">
            <v>CP</v>
          </cell>
          <cell r="B161">
            <v>4440</v>
          </cell>
          <cell r="C161" t="str">
            <v>GP38-2</v>
          </cell>
          <cell r="D161">
            <v>2000</v>
          </cell>
          <cell r="E161">
            <v>1980</v>
          </cell>
          <cell r="F161">
            <v>267000</v>
          </cell>
          <cell r="G161" t="str">
            <v>O</v>
          </cell>
          <cell r="H161" t="str">
            <v>ROAD</v>
          </cell>
        </row>
        <row r="162">
          <cell r="A162" t="str">
            <v>SOO</v>
          </cell>
          <cell r="B162">
            <v>4441</v>
          </cell>
          <cell r="C162" t="str">
            <v>GP38-2</v>
          </cell>
          <cell r="D162">
            <v>2000</v>
          </cell>
          <cell r="E162">
            <v>1980</v>
          </cell>
          <cell r="F162">
            <v>267000</v>
          </cell>
          <cell r="G162" t="str">
            <v>O</v>
          </cell>
          <cell r="H162" t="str">
            <v>ROAD</v>
          </cell>
        </row>
        <row r="163">
          <cell r="A163" t="str">
            <v>SOO</v>
          </cell>
          <cell r="B163">
            <v>4442</v>
          </cell>
          <cell r="C163" t="str">
            <v>GP38-2</v>
          </cell>
          <cell r="D163">
            <v>2000</v>
          </cell>
          <cell r="E163">
            <v>1980</v>
          </cell>
          <cell r="F163">
            <v>267000</v>
          </cell>
          <cell r="G163" t="str">
            <v>O</v>
          </cell>
          <cell r="H163" t="str">
            <v>ROAD</v>
          </cell>
        </row>
        <row r="164">
          <cell r="A164" t="str">
            <v>SOO</v>
          </cell>
          <cell r="B164">
            <v>4443</v>
          </cell>
          <cell r="C164" t="str">
            <v>GP38-2</v>
          </cell>
          <cell r="D164">
            <v>2000</v>
          </cell>
          <cell r="E164">
            <v>1980</v>
          </cell>
          <cell r="F164">
            <v>267000</v>
          </cell>
          <cell r="G164" t="str">
            <v>O</v>
          </cell>
          <cell r="H164" t="str">
            <v>ROAD</v>
          </cell>
        </row>
        <row r="165">
          <cell r="A165" t="str">
            <v>SOO</v>
          </cell>
          <cell r="B165">
            <v>4444</v>
          </cell>
          <cell r="C165" t="str">
            <v>GP38-2</v>
          </cell>
          <cell r="D165">
            <v>2000</v>
          </cell>
          <cell r="E165">
            <v>1981</v>
          </cell>
          <cell r="F165">
            <v>267000</v>
          </cell>
          <cell r="G165" t="str">
            <v>O</v>
          </cell>
          <cell r="H165" t="str">
            <v>ROAD</v>
          </cell>
        </row>
        <row r="166">
          <cell r="A166" t="str">
            <v>SOO</v>
          </cell>
          <cell r="B166">
            <v>4445</v>
          </cell>
          <cell r="C166" t="str">
            <v>GP38-2</v>
          </cell>
          <cell r="D166">
            <v>2000</v>
          </cell>
          <cell r="E166">
            <v>1981</v>
          </cell>
          <cell r="F166">
            <v>267000</v>
          </cell>
          <cell r="G166" t="str">
            <v>O</v>
          </cell>
          <cell r="H166" t="str">
            <v>ROAD</v>
          </cell>
        </row>
        <row r="167">
          <cell r="A167" t="str">
            <v>SOO</v>
          </cell>
          <cell r="B167">
            <v>4446</v>
          </cell>
          <cell r="C167" t="str">
            <v>GP38-2</v>
          </cell>
          <cell r="D167">
            <v>2000</v>
          </cell>
          <cell r="E167">
            <v>1981</v>
          </cell>
          <cell r="F167">
            <v>267000</v>
          </cell>
          <cell r="G167" t="str">
            <v>O</v>
          </cell>
          <cell r="H167" t="str">
            <v>ROAD</v>
          </cell>
        </row>
        <row r="168">
          <cell r="A168" t="str">
            <v>SOO</v>
          </cell>
          <cell r="B168">
            <v>4447</v>
          </cell>
          <cell r="C168" t="str">
            <v>GP38-2</v>
          </cell>
          <cell r="D168">
            <v>2000</v>
          </cell>
          <cell r="E168">
            <v>1981</v>
          </cell>
          <cell r="F168">
            <v>267000</v>
          </cell>
          <cell r="G168" t="str">
            <v>O</v>
          </cell>
          <cell r="H168" t="str">
            <v>ROAD</v>
          </cell>
        </row>
        <row r="169">
          <cell r="A169" t="str">
            <v>SOO</v>
          </cell>
          <cell r="B169">
            <v>4448</v>
          </cell>
          <cell r="C169" t="str">
            <v>GP38-2</v>
          </cell>
          <cell r="D169">
            <v>2000</v>
          </cell>
          <cell r="E169">
            <v>1981</v>
          </cell>
          <cell r="F169">
            <v>267000</v>
          </cell>
          <cell r="G169" t="str">
            <v>O</v>
          </cell>
          <cell r="H169" t="str">
            <v>ROAD</v>
          </cell>
        </row>
        <row r="170">
          <cell r="A170" t="str">
            <v>SOO</v>
          </cell>
          <cell r="B170">
            <v>4449</v>
          </cell>
          <cell r="C170" t="str">
            <v>GP38-2</v>
          </cell>
          <cell r="D170">
            <v>2000</v>
          </cell>
          <cell r="E170">
            <v>1981</v>
          </cell>
          <cell r="F170">
            <v>267000</v>
          </cell>
          <cell r="G170" t="str">
            <v>O</v>
          </cell>
          <cell r="H170" t="str">
            <v>ROAD</v>
          </cell>
        </row>
        <row r="171">
          <cell r="A171" t="str">
            <v>SOO</v>
          </cell>
          <cell r="B171">
            <v>4450</v>
          </cell>
          <cell r="C171" t="str">
            <v>GP38-2</v>
          </cell>
          <cell r="D171">
            <v>2000</v>
          </cell>
          <cell r="E171">
            <v>1981</v>
          </cell>
          <cell r="F171">
            <v>267000</v>
          </cell>
          <cell r="G171" t="str">
            <v>O</v>
          </cell>
          <cell r="H171" t="str">
            <v>ROAD</v>
          </cell>
        </row>
        <row r="172">
          <cell r="A172" t="str">
            <v>SOO</v>
          </cell>
          <cell r="B172">
            <v>4451</v>
          </cell>
          <cell r="C172" t="str">
            <v>GP38-2</v>
          </cell>
          <cell r="D172">
            <v>2000</v>
          </cell>
          <cell r="E172">
            <v>1983</v>
          </cell>
          <cell r="F172">
            <v>267000</v>
          </cell>
          <cell r="G172" t="str">
            <v>O</v>
          </cell>
          <cell r="H172" t="str">
            <v>ROAD</v>
          </cell>
        </row>
        <row r="173">
          <cell r="A173" t="str">
            <v>SOO</v>
          </cell>
          <cell r="B173">
            <v>4452</v>
          </cell>
          <cell r="C173" t="str">
            <v>GP38-2</v>
          </cell>
          <cell r="D173">
            <v>2000</v>
          </cell>
          <cell r="E173">
            <v>1983</v>
          </cell>
          <cell r="F173">
            <v>267000</v>
          </cell>
          <cell r="G173" t="str">
            <v>O</v>
          </cell>
          <cell r="H173" t="str">
            <v>ROAD</v>
          </cell>
        </row>
        <row r="174">
          <cell r="A174" t="str">
            <v>SOO</v>
          </cell>
          <cell r="B174">
            <v>4506</v>
          </cell>
          <cell r="C174" t="str">
            <v>GP38-2</v>
          </cell>
          <cell r="D174">
            <v>2000</v>
          </cell>
          <cell r="E174">
            <v>1974</v>
          </cell>
          <cell r="F174">
            <v>248000</v>
          </cell>
          <cell r="G174" t="str">
            <v>O</v>
          </cell>
          <cell r="H174" t="str">
            <v>ROAD</v>
          </cell>
        </row>
        <row r="175">
          <cell r="A175" t="str">
            <v>CP</v>
          </cell>
          <cell r="B175">
            <v>4507</v>
          </cell>
          <cell r="C175" t="str">
            <v>GP38-2</v>
          </cell>
          <cell r="D175">
            <v>2000</v>
          </cell>
          <cell r="E175">
            <v>1974</v>
          </cell>
          <cell r="F175">
            <v>249000</v>
          </cell>
          <cell r="G175" t="str">
            <v>O</v>
          </cell>
          <cell r="H175" t="str">
            <v>ROAD</v>
          </cell>
        </row>
        <row r="176">
          <cell r="A176" t="str">
            <v>SOO</v>
          </cell>
          <cell r="B176">
            <v>4508</v>
          </cell>
          <cell r="C176" t="str">
            <v>GP38-2</v>
          </cell>
          <cell r="D176">
            <v>2000</v>
          </cell>
          <cell r="E176">
            <v>1974</v>
          </cell>
          <cell r="F176">
            <v>249000</v>
          </cell>
          <cell r="G176" t="str">
            <v>O</v>
          </cell>
          <cell r="H176" t="str">
            <v>ROAD</v>
          </cell>
        </row>
        <row r="177">
          <cell r="A177" t="str">
            <v>SOO</v>
          </cell>
          <cell r="B177">
            <v>4509</v>
          </cell>
          <cell r="C177" t="str">
            <v>GP38-2</v>
          </cell>
          <cell r="D177">
            <v>2000</v>
          </cell>
          <cell r="E177">
            <v>1974</v>
          </cell>
          <cell r="F177">
            <v>249000</v>
          </cell>
          <cell r="G177" t="str">
            <v>O</v>
          </cell>
          <cell r="H177" t="str">
            <v>ROAD</v>
          </cell>
        </row>
        <row r="178">
          <cell r="A178" t="str">
            <v>SOO</v>
          </cell>
          <cell r="B178">
            <v>4510</v>
          </cell>
          <cell r="C178" t="str">
            <v>GP38-2</v>
          </cell>
          <cell r="D178">
            <v>2000</v>
          </cell>
          <cell r="E178">
            <v>1974</v>
          </cell>
          <cell r="F178">
            <v>249000</v>
          </cell>
          <cell r="G178" t="str">
            <v>O</v>
          </cell>
          <cell r="H178" t="str">
            <v>ROAD</v>
          </cell>
        </row>
        <row r="179">
          <cell r="A179" t="str">
            <v>SOO</v>
          </cell>
          <cell r="B179">
            <v>4511</v>
          </cell>
          <cell r="C179" t="str">
            <v>GP38-2</v>
          </cell>
          <cell r="D179">
            <v>2000</v>
          </cell>
          <cell r="E179">
            <v>1974</v>
          </cell>
          <cell r="F179">
            <v>249000</v>
          </cell>
          <cell r="G179" t="str">
            <v>O</v>
          </cell>
          <cell r="H179" t="str">
            <v>ROAD</v>
          </cell>
        </row>
        <row r="180">
          <cell r="A180" t="str">
            <v>SOO</v>
          </cell>
          <cell r="B180">
            <v>4512</v>
          </cell>
          <cell r="C180" t="str">
            <v>GP38-2</v>
          </cell>
          <cell r="D180">
            <v>2000</v>
          </cell>
          <cell r="E180">
            <v>1974</v>
          </cell>
          <cell r="F180">
            <v>249000</v>
          </cell>
          <cell r="G180" t="str">
            <v>O</v>
          </cell>
          <cell r="H180" t="str">
            <v>ROAD</v>
          </cell>
        </row>
        <row r="181">
          <cell r="A181" t="str">
            <v>SOO</v>
          </cell>
          <cell r="B181">
            <v>4513</v>
          </cell>
          <cell r="C181" t="str">
            <v>GP38-2</v>
          </cell>
          <cell r="D181">
            <v>2000</v>
          </cell>
          <cell r="E181">
            <v>1979</v>
          </cell>
          <cell r="F181">
            <v>249000</v>
          </cell>
          <cell r="G181" t="str">
            <v>O</v>
          </cell>
          <cell r="H181" t="str">
            <v>ROAD</v>
          </cell>
        </row>
        <row r="182">
          <cell r="A182" t="str">
            <v>SOO</v>
          </cell>
          <cell r="B182">
            <v>4514</v>
          </cell>
          <cell r="C182" t="str">
            <v>GP38-2</v>
          </cell>
          <cell r="D182">
            <v>2000</v>
          </cell>
          <cell r="E182">
            <v>1979</v>
          </cell>
          <cell r="F182">
            <v>249500</v>
          </cell>
          <cell r="G182" t="str">
            <v>O</v>
          </cell>
          <cell r="H182" t="str">
            <v>ROAD</v>
          </cell>
        </row>
        <row r="183">
          <cell r="A183" t="str">
            <v>SOO</v>
          </cell>
          <cell r="B183">
            <v>4515</v>
          </cell>
          <cell r="C183" t="str">
            <v>GP38-2</v>
          </cell>
          <cell r="D183">
            <v>2000</v>
          </cell>
          <cell r="E183">
            <v>1974</v>
          </cell>
          <cell r="F183">
            <v>249500</v>
          </cell>
          <cell r="G183" t="str">
            <v>O</v>
          </cell>
          <cell r="H183" t="str">
            <v>ROAD</v>
          </cell>
        </row>
        <row r="184">
          <cell r="A184" t="str">
            <v>SOO</v>
          </cell>
          <cell r="B184">
            <v>4598</v>
          </cell>
          <cell r="C184" t="str">
            <v>GP39-2</v>
          </cell>
          <cell r="D184">
            <v>2000</v>
          </cell>
          <cell r="E184">
            <v>1978</v>
          </cell>
          <cell r="F184">
            <v>270000</v>
          </cell>
          <cell r="G184" t="str">
            <v>O</v>
          </cell>
          <cell r="H184" t="str">
            <v>ROAD</v>
          </cell>
        </row>
        <row r="185">
          <cell r="A185" t="str">
            <v>SOO</v>
          </cell>
          <cell r="B185">
            <v>4599</v>
          </cell>
          <cell r="C185" t="str">
            <v>GP39-2</v>
          </cell>
          <cell r="D185">
            <v>2000</v>
          </cell>
          <cell r="E185">
            <v>1978</v>
          </cell>
          <cell r="F185">
            <v>270000</v>
          </cell>
          <cell r="G185" t="str">
            <v>O</v>
          </cell>
          <cell r="H185" t="str">
            <v>ROAD</v>
          </cell>
        </row>
        <row r="186">
          <cell r="A186" t="str">
            <v>SOO</v>
          </cell>
          <cell r="B186">
            <v>4600</v>
          </cell>
          <cell r="C186" t="str">
            <v>GP40</v>
          </cell>
          <cell r="D186">
            <v>3000</v>
          </cell>
          <cell r="E186">
            <v>1967</v>
          </cell>
          <cell r="F186">
            <v>263840</v>
          </cell>
          <cell r="G186" t="str">
            <v>O</v>
          </cell>
          <cell r="H186" t="str">
            <v>ROAD</v>
          </cell>
        </row>
        <row r="187">
          <cell r="A187" t="str">
            <v>SOO</v>
          </cell>
          <cell r="B187">
            <v>4601</v>
          </cell>
          <cell r="C187" t="str">
            <v>GP40</v>
          </cell>
          <cell r="D187">
            <v>3000</v>
          </cell>
          <cell r="E187">
            <v>1967</v>
          </cell>
          <cell r="F187">
            <v>263840</v>
          </cell>
          <cell r="G187" t="str">
            <v>O</v>
          </cell>
          <cell r="H187" t="str">
            <v>ROAD</v>
          </cell>
        </row>
        <row r="188">
          <cell r="A188" t="str">
            <v>CP</v>
          </cell>
          <cell r="B188">
            <v>4602</v>
          </cell>
          <cell r="C188" t="str">
            <v>GP40</v>
          </cell>
          <cell r="D188">
            <v>3000</v>
          </cell>
          <cell r="E188">
            <v>1966</v>
          </cell>
          <cell r="F188">
            <v>268500</v>
          </cell>
          <cell r="G188" t="str">
            <v>O</v>
          </cell>
          <cell r="H188" t="str">
            <v>ROAD</v>
          </cell>
        </row>
        <row r="189">
          <cell r="A189" t="str">
            <v>SOO</v>
          </cell>
          <cell r="B189">
            <v>4603</v>
          </cell>
          <cell r="C189" t="str">
            <v>GP40</v>
          </cell>
          <cell r="D189">
            <v>3000</v>
          </cell>
          <cell r="E189">
            <v>1967</v>
          </cell>
          <cell r="F189">
            <v>263840</v>
          </cell>
          <cell r="G189" t="str">
            <v>O</v>
          </cell>
          <cell r="H189" t="str">
            <v>ROAD</v>
          </cell>
        </row>
        <row r="190">
          <cell r="A190" t="str">
            <v>CP</v>
          </cell>
          <cell r="B190">
            <v>4607</v>
          </cell>
          <cell r="C190" t="str">
            <v>GP40</v>
          </cell>
          <cell r="D190">
            <v>3000</v>
          </cell>
          <cell r="E190">
            <v>1966</v>
          </cell>
          <cell r="F190">
            <v>268100</v>
          </cell>
          <cell r="G190" t="str">
            <v>O</v>
          </cell>
          <cell r="H190" t="str">
            <v>ROAD</v>
          </cell>
        </row>
        <row r="191">
          <cell r="A191" t="str">
            <v>CP</v>
          </cell>
          <cell r="B191">
            <v>4608</v>
          </cell>
          <cell r="C191" t="str">
            <v>GP40</v>
          </cell>
          <cell r="D191">
            <v>3000</v>
          </cell>
          <cell r="E191">
            <v>1966</v>
          </cell>
          <cell r="F191">
            <v>268200</v>
          </cell>
          <cell r="G191" t="str">
            <v>O</v>
          </cell>
          <cell r="H191" t="str">
            <v>ROAD</v>
          </cell>
        </row>
        <row r="192">
          <cell r="A192" t="str">
            <v>CP</v>
          </cell>
          <cell r="B192">
            <v>4611</v>
          </cell>
          <cell r="C192" t="str">
            <v>GP40</v>
          </cell>
          <cell r="D192">
            <v>3000</v>
          </cell>
          <cell r="E192">
            <v>1966</v>
          </cell>
          <cell r="F192">
            <v>267500</v>
          </cell>
          <cell r="G192" t="str">
            <v>O</v>
          </cell>
          <cell r="H192" t="str">
            <v>ROAD</v>
          </cell>
        </row>
        <row r="193">
          <cell r="A193" t="str">
            <v>CP</v>
          </cell>
          <cell r="B193">
            <v>4617</v>
          </cell>
          <cell r="C193" t="str">
            <v>GP40</v>
          </cell>
          <cell r="D193">
            <v>3000</v>
          </cell>
          <cell r="E193">
            <v>1967</v>
          </cell>
          <cell r="F193">
            <v>268400</v>
          </cell>
          <cell r="G193" t="str">
            <v>O</v>
          </cell>
          <cell r="H193" t="str">
            <v>ROAD</v>
          </cell>
        </row>
        <row r="194">
          <cell r="A194" t="str">
            <v>CP</v>
          </cell>
          <cell r="B194">
            <v>4618</v>
          </cell>
          <cell r="C194" t="str">
            <v>GP40</v>
          </cell>
          <cell r="D194">
            <v>3000</v>
          </cell>
          <cell r="E194">
            <v>1967</v>
          </cell>
          <cell r="F194">
            <v>268400</v>
          </cell>
          <cell r="G194" t="str">
            <v>O</v>
          </cell>
          <cell r="H194" t="str">
            <v>ROAD</v>
          </cell>
        </row>
        <row r="195">
          <cell r="A195" t="str">
            <v>CP</v>
          </cell>
          <cell r="B195">
            <v>4620</v>
          </cell>
          <cell r="C195" t="str">
            <v>GP40</v>
          </cell>
          <cell r="D195">
            <v>3000</v>
          </cell>
          <cell r="E195">
            <v>1967</v>
          </cell>
          <cell r="F195">
            <v>267600</v>
          </cell>
          <cell r="G195" t="str">
            <v>O</v>
          </cell>
          <cell r="H195" t="str">
            <v>ROAD</v>
          </cell>
        </row>
        <row r="196">
          <cell r="A196" t="str">
            <v>SOO</v>
          </cell>
          <cell r="B196">
            <v>4648</v>
          </cell>
          <cell r="C196" t="str">
            <v>GP40</v>
          </cell>
          <cell r="D196">
            <v>3000</v>
          </cell>
          <cell r="E196">
            <v>1966</v>
          </cell>
          <cell r="F196">
            <v>267400</v>
          </cell>
          <cell r="G196" t="str">
            <v>O</v>
          </cell>
          <cell r="H196" t="str">
            <v>ROAD</v>
          </cell>
        </row>
        <row r="197">
          <cell r="A197" t="str">
            <v>SOO</v>
          </cell>
          <cell r="B197">
            <v>6000</v>
          </cell>
          <cell r="C197" t="str">
            <v>SD60</v>
          </cell>
          <cell r="D197">
            <v>3800</v>
          </cell>
          <cell r="E197">
            <v>1987</v>
          </cell>
          <cell r="F197">
            <v>390000</v>
          </cell>
          <cell r="G197" t="str">
            <v>LF</v>
          </cell>
          <cell r="H197" t="str">
            <v>ROAD</v>
          </cell>
        </row>
        <row r="198">
          <cell r="A198" t="str">
            <v>SOO</v>
          </cell>
          <cell r="B198">
            <v>6001</v>
          </cell>
          <cell r="C198" t="str">
            <v>SD60</v>
          </cell>
          <cell r="D198">
            <v>3800</v>
          </cell>
          <cell r="E198">
            <v>1987</v>
          </cell>
          <cell r="F198">
            <v>390000</v>
          </cell>
          <cell r="G198" t="str">
            <v>LF</v>
          </cell>
          <cell r="H198" t="str">
            <v>ROAD</v>
          </cell>
        </row>
        <row r="199">
          <cell r="A199" t="str">
            <v>SOO</v>
          </cell>
          <cell r="B199">
            <v>6002</v>
          </cell>
          <cell r="C199" t="str">
            <v>SD60</v>
          </cell>
          <cell r="D199">
            <v>3800</v>
          </cell>
          <cell r="E199">
            <v>1987</v>
          </cell>
          <cell r="F199">
            <v>390000</v>
          </cell>
          <cell r="G199" t="str">
            <v>LF</v>
          </cell>
          <cell r="H199" t="str">
            <v>ROAD</v>
          </cell>
        </row>
        <row r="200">
          <cell r="A200" t="str">
            <v>SOO</v>
          </cell>
          <cell r="B200">
            <v>6003</v>
          </cell>
          <cell r="C200" t="str">
            <v>SD60</v>
          </cell>
          <cell r="D200">
            <v>3800</v>
          </cell>
          <cell r="E200">
            <v>1987</v>
          </cell>
          <cell r="F200">
            <v>390000</v>
          </cell>
          <cell r="G200" t="str">
            <v>LF</v>
          </cell>
          <cell r="H200" t="str">
            <v>ROAD</v>
          </cell>
        </row>
        <row r="201">
          <cell r="A201" t="str">
            <v>SOO</v>
          </cell>
          <cell r="B201">
            <v>6004</v>
          </cell>
          <cell r="C201" t="str">
            <v>SD60</v>
          </cell>
          <cell r="D201">
            <v>3800</v>
          </cell>
          <cell r="E201">
            <v>1987</v>
          </cell>
          <cell r="F201">
            <v>390000</v>
          </cell>
          <cell r="G201" t="str">
            <v>LF</v>
          </cell>
          <cell r="H201" t="str">
            <v>ROAD</v>
          </cell>
        </row>
        <row r="202">
          <cell r="A202" t="str">
            <v>SOO</v>
          </cell>
          <cell r="B202">
            <v>6005</v>
          </cell>
          <cell r="C202" t="str">
            <v>SD60</v>
          </cell>
          <cell r="D202">
            <v>3800</v>
          </cell>
          <cell r="E202">
            <v>1987</v>
          </cell>
          <cell r="F202">
            <v>390000</v>
          </cell>
          <cell r="G202" t="str">
            <v>LF</v>
          </cell>
          <cell r="H202" t="str">
            <v>ROAD</v>
          </cell>
        </row>
        <row r="203">
          <cell r="A203" t="str">
            <v>SOO</v>
          </cell>
          <cell r="B203">
            <v>6006</v>
          </cell>
          <cell r="C203" t="str">
            <v>SD60</v>
          </cell>
          <cell r="D203">
            <v>3800</v>
          </cell>
          <cell r="E203">
            <v>1987</v>
          </cell>
          <cell r="F203">
            <v>390000</v>
          </cell>
          <cell r="G203" t="str">
            <v>LF</v>
          </cell>
          <cell r="H203" t="str">
            <v>ROAD</v>
          </cell>
        </row>
        <row r="204">
          <cell r="A204" t="str">
            <v>SOO</v>
          </cell>
          <cell r="B204">
            <v>6007</v>
          </cell>
          <cell r="C204" t="str">
            <v>SD60</v>
          </cell>
          <cell r="D204">
            <v>3800</v>
          </cell>
          <cell r="E204">
            <v>1987</v>
          </cell>
          <cell r="F204">
            <v>390000</v>
          </cell>
          <cell r="G204" t="str">
            <v>LF</v>
          </cell>
          <cell r="H204" t="str">
            <v>ROAD</v>
          </cell>
        </row>
        <row r="205">
          <cell r="A205" t="str">
            <v>SOO</v>
          </cell>
          <cell r="B205">
            <v>6008</v>
          </cell>
          <cell r="C205" t="str">
            <v>SD60</v>
          </cell>
          <cell r="D205">
            <v>3800</v>
          </cell>
          <cell r="E205">
            <v>1987</v>
          </cell>
          <cell r="F205">
            <v>390000</v>
          </cell>
          <cell r="G205" t="str">
            <v>LF</v>
          </cell>
          <cell r="H205" t="str">
            <v>ROAD</v>
          </cell>
        </row>
        <row r="206">
          <cell r="A206" t="str">
            <v>SOO</v>
          </cell>
          <cell r="B206">
            <v>6009</v>
          </cell>
          <cell r="C206" t="str">
            <v>SD60</v>
          </cell>
          <cell r="D206">
            <v>3800</v>
          </cell>
          <cell r="E206">
            <v>1987</v>
          </cell>
          <cell r="F206">
            <v>390000</v>
          </cell>
          <cell r="G206" t="str">
            <v>LF</v>
          </cell>
          <cell r="H206" t="str">
            <v>ROAD</v>
          </cell>
        </row>
        <row r="207">
          <cell r="A207" t="str">
            <v>SOO</v>
          </cell>
          <cell r="B207">
            <v>6010</v>
          </cell>
          <cell r="C207" t="str">
            <v>SD60</v>
          </cell>
          <cell r="D207">
            <v>3800</v>
          </cell>
          <cell r="E207">
            <v>1987</v>
          </cell>
          <cell r="F207">
            <v>390000</v>
          </cell>
          <cell r="G207" t="str">
            <v>LF</v>
          </cell>
          <cell r="H207" t="str">
            <v>ROAD</v>
          </cell>
        </row>
        <row r="208">
          <cell r="A208" t="str">
            <v>SOO</v>
          </cell>
          <cell r="B208">
            <v>6011</v>
          </cell>
          <cell r="C208" t="str">
            <v>SD60</v>
          </cell>
          <cell r="D208">
            <v>3800</v>
          </cell>
          <cell r="E208">
            <v>1987</v>
          </cell>
          <cell r="F208">
            <v>390000</v>
          </cell>
          <cell r="G208" t="str">
            <v>LF</v>
          </cell>
          <cell r="H208" t="str">
            <v>ROAD</v>
          </cell>
        </row>
        <row r="209">
          <cell r="A209" t="str">
            <v>SOO</v>
          </cell>
          <cell r="B209">
            <v>6012</v>
          </cell>
          <cell r="C209" t="str">
            <v>SD60</v>
          </cell>
          <cell r="D209">
            <v>3800</v>
          </cell>
          <cell r="E209">
            <v>1987</v>
          </cell>
          <cell r="F209">
            <v>390000</v>
          </cell>
          <cell r="G209" t="str">
            <v>LF</v>
          </cell>
          <cell r="H209" t="str">
            <v>ROAD</v>
          </cell>
        </row>
        <row r="210">
          <cell r="A210" t="str">
            <v>SOO</v>
          </cell>
          <cell r="B210">
            <v>6013</v>
          </cell>
          <cell r="C210" t="str">
            <v>SD60</v>
          </cell>
          <cell r="D210">
            <v>3800</v>
          </cell>
          <cell r="E210">
            <v>1987</v>
          </cell>
          <cell r="F210">
            <v>390000</v>
          </cell>
          <cell r="G210" t="str">
            <v>LF</v>
          </cell>
          <cell r="H210" t="str">
            <v>ROAD</v>
          </cell>
        </row>
        <row r="211">
          <cell r="A211" t="str">
            <v>SOO</v>
          </cell>
          <cell r="B211">
            <v>6014</v>
          </cell>
          <cell r="C211" t="str">
            <v>SD60</v>
          </cell>
          <cell r="D211">
            <v>3800</v>
          </cell>
          <cell r="E211">
            <v>1987</v>
          </cell>
          <cell r="F211">
            <v>390000</v>
          </cell>
          <cell r="G211" t="str">
            <v>LF</v>
          </cell>
          <cell r="H211" t="str">
            <v>ROAD</v>
          </cell>
        </row>
        <row r="212">
          <cell r="A212" t="str">
            <v>SOO</v>
          </cell>
          <cell r="B212">
            <v>6015</v>
          </cell>
          <cell r="C212" t="str">
            <v>SD60</v>
          </cell>
          <cell r="D212">
            <v>3800</v>
          </cell>
          <cell r="E212">
            <v>1987</v>
          </cell>
          <cell r="F212">
            <v>390000</v>
          </cell>
          <cell r="G212" t="str">
            <v>LF</v>
          </cell>
          <cell r="H212" t="str">
            <v>ROAD</v>
          </cell>
        </row>
        <row r="213">
          <cell r="A213" t="str">
            <v>SOO</v>
          </cell>
          <cell r="B213">
            <v>6016</v>
          </cell>
          <cell r="C213" t="str">
            <v>SD60</v>
          </cell>
          <cell r="D213">
            <v>3800</v>
          </cell>
          <cell r="E213">
            <v>1987</v>
          </cell>
          <cell r="F213">
            <v>390000</v>
          </cell>
          <cell r="G213" t="str">
            <v>LF</v>
          </cell>
          <cell r="H213" t="str">
            <v>ROAD</v>
          </cell>
        </row>
        <row r="214">
          <cell r="A214" t="str">
            <v>SOO</v>
          </cell>
          <cell r="B214">
            <v>6017</v>
          </cell>
          <cell r="C214" t="str">
            <v>SD60</v>
          </cell>
          <cell r="D214">
            <v>3800</v>
          </cell>
          <cell r="E214">
            <v>1987</v>
          </cell>
          <cell r="F214">
            <v>390000</v>
          </cell>
          <cell r="G214" t="str">
            <v>LF</v>
          </cell>
          <cell r="H214" t="str">
            <v>ROAD</v>
          </cell>
        </row>
        <row r="215">
          <cell r="A215" t="str">
            <v>SOO</v>
          </cell>
          <cell r="B215">
            <v>6018</v>
          </cell>
          <cell r="C215" t="str">
            <v>SD60</v>
          </cell>
          <cell r="D215">
            <v>3800</v>
          </cell>
          <cell r="E215">
            <v>1987</v>
          </cell>
          <cell r="F215">
            <v>390000</v>
          </cell>
          <cell r="G215" t="str">
            <v>LF</v>
          </cell>
          <cell r="H215" t="str">
            <v>ROAD</v>
          </cell>
        </row>
        <row r="216">
          <cell r="A216" t="str">
            <v>SOO</v>
          </cell>
          <cell r="B216">
            <v>6019</v>
          </cell>
          <cell r="C216" t="str">
            <v>SD60</v>
          </cell>
          <cell r="D216">
            <v>3800</v>
          </cell>
          <cell r="E216">
            <v>1987</v>
          </cell>
          <cell r="F216">
            <v>390000</v>
          </cell>
          <cell r="G216" t="str">
            <v>LF</v>
          </cell>
          <cell r="H216" t="str">
            <v>ROAD</v>
          </cell>
        </row>
        <row r="217">
          <cell r="A217" t="str">
            <v>SOO</v>
          </cell>
          <cell r="B217">
            <v>6020</v>
          </cell>
          <cell r="C217" t="str">
            <v>SD60</v>
          </cell>
          <cell r="D217">
            <v>3800</v>
          </cell>
          <cell r="E217">
            <v>1987</v>
          </cell>
          <cell r="F217">
            <v>390000</v>
          </cell>
          <cell r="G217" t="str">
            <v>LF</v>
          </cell>
          <cell r="H217" t="str">
            <v>ROAD</v>
          </cell>
        </row>
        <row r="218">
          <cell r="A218" t="str">
            <v>SOO</v>
          </cell>
          <cell r="B218">
            <v>6021</v>
          </cell>
          <cell r="C218" t="str">
            <v>SD60</v>
          </cell>
          <cell r="D218">
            <v>3800</v>
          </cell>
          <cell r="E218">
            <v>1989</v>
          </cell>
          <cell r="F218">
            <v>388160</v>
          </cell>
          <cell r="G218" t="str">
            <v>LF</v>
          </cell>
          <cell r="H218" t="str">
            <v>ROAD</v>
          </cell>
        </row>
        <row r="219">
          <cell r="A219" t="str">
            <v>SOO</v>
          </cell>
          <cell r="B219">
            <v>6022</v>
          </cell>
          <cell r="C219" t="str">
            <v>SD60</v>
          </cell>
          <cell r="D219">
            <v>3800</v>
          </cell>
          <cell r="E219">
            <v>1989</v>
          </cell>
          <cell r="F219">
            <v>396500</v>
          </cell>
          <cell r="G219" t="str">
            <v>LF</v>
          </cell>
          <cell r="H219" t="str">
            <v>ROAD</v>
          </cell>
        </row>
        <row r="220">
          <cell r="A220" t="str">
            <v>SOO</v>
          </cell>
          <cell r="B220">
            <v>6023</v>
          </cell>
          <cell r="C220" t="str">
            <v>SD60</v>
          </cell>
          <cell r="D220">
            <v>3800</v>
          </cell>
          <cell r="E220">
            <v>1989</v>
          </cell>
          <cell r="F220">
            <v>390000</v>
          </cell>
          <cell r="G220" t="str">
            <v>LF</v>
          </cell>
          <cell r="H220" t="str">
            <v>ROAD</v>
          </cell>
        </row>
        <row r="221">
          <cell r="A221" t="str">
            <v>SOO</v>
          </cell>
          <cell r="B221">
            <v>6024</v>
          </cell>
          <cell r="C221" t="str">
            <v>SD60</v>
          </cell>
          <cell r="D221">
            <v>3800</v>
          </cell>
          <cell r="E221">
            <v>1989</v>
          </cell>
          <cell r="F221">
            <v>390000</v>
          </cell>
          <cell r="G221" t="str">
            <v>LF</v>
          </cell>
          <cell r="H221" t="str">
            <v>ROAD</v>
          </cell>
        </row>
        <row r="222">
          <cell r="A222" t="str">
            <v>SOO</v>
          </cell>
          <cell r="B222">
            <v>6025</v>
          </cell>
          <cell r="C222" t="str">
            <v>SD60</v>
          </cell>
          <cell r="D222">
            <v>3800</v>
          </cell>
          <cell r="E222">
            <v>1989</v>
          </cell>
          <cell r="F222">
            <v>390000</v>
          </cell>
          <cell r="G222" t="str">
            <v>LF</v>
          </cell>
          <cell r="H222" t="str">
            <v>ROAD</v>
          </cell>
        </row>
        <row r="223">
          <cell r="A223" t="str">
            <v>SOO</v>
          </cell>
          <cell r="B223">
            <v>6026</v>
          </cell>
          <cell r="C223" t="str">
            <v>SD60</v>
          </cell>
          <cell r="D223">
            <v>3800</v>
          </cell>
          <cell r="E223">
            <v>1989</v>
          </cell>
          <cell r="F223">
            <v>390000</v>
          </cell>
          <cell r="G223" t="str">
            <v>LF</v>
          </cell>
          <cell r="H223" t="str">
            <v>ROAD</v>
          </cell>
        </row>
        <row r="224">
          <cell r="A224" t="str">
            <v>SOO</v>
          </cell>
          <cell r="B224">
            <v>6027</v>
          </cell>
          <cell r="C224" t="str">
            <v>SD60</v>
          </cell>
          <cell r="D224">
            <v>3800</v>
          </cell>
          <cell r="E224">
            <v>1989</v>
          </cell>
          <cell r="F224">
            <v>390000</v>
          </cell>
          <cell r="G224" t="str">
            <v>LF</v>
          </cell>
          <cell r="H224" t="str">
            <v>ROAD</v>
          </cell>
        </row>
        <row r="225">
          <cell r="A225" t="str">
            <v>SOO</v>
          </cell>
          <cell r="B225">
            <v>6028</v>
          </cell>
          <cell r="C225" t="str">
            <v>SD60</v>
          </cell>
          <cell r="D225">
            <v>3800</v>
          </cell>
          <cell r="E225">
            <v>1989</v>
          </cell>
          <cell r="F225">
            <v>390000</v>
          </cell>
          <cell r="G225" t="str">
            <v>LF</v>
          </cell>
          <cell r="H225" t="str">
            <v>ROAD</v>
          </cell>
        </row>
        <row r="226">
          <cell r="A226" t="str">
            <v>SOO</v>
          </cell>
          <cell r="B226">
            <v>6029</v>
          </cell>
          <cell r="C226" t="str">
            <v>SD60</v>
          </cell>
          <cell r="D226">
            <v>3800</v>
          </cell>
          <cell r="E226">
            <v>1989</v>
          </cell>
          <cell r="F226">
            <v>390000</v>
          </cell>
          <cell r="G226" t="str">
            <v>LF</v>
          </cell>
          <cell r="H226" t="str">
            <v>ROAD</v>
          </cell>
        </row>
        <row r="227">
          <cell r="A227" t="str">
            <v>SOO</v>
          </cell>
          <cell r="B227">
            <v>6030</v>
          </cell>
          <cell r="C227" t="str">
            <v>SD60</v>
          </cell>
          <cell r="D227">
            <v>3800</v>
          </cell>
          <cell r="E227">
            <v>1989</v>
          </cell>
          <cell r="F227">
            <v>390000</v>
          </cell>
          <cell r="G227" t="str">
            <v>LF</v>
          </cell>
          <cell r="H227" t="str">
            <v>ROAD</v>
          </cell>
        </row>
        <row r="228">
          <cell r="A228" t="str">
            <v>SOO</v>
          </cell>
          <cell r="B228">
            <v>6031</v>
          </cell>
          <cell r="C228" t="str">
            <v>SD60</v>
          </cell>
          <cell r="D228">
            <v>3800</v>
          </cell>
          <cell r="E228">
            <v>1989</v>
          </cell>
          <cell r="F228">
            <v>390000</v>
          </cell>
          <cell r="G228" t="str">
            <v>LF</v>
          </cell>
          <cell r="H228" t="str">
            <v>ROAD</v>
          </cell>
        </row>
        <row r="229">
          <cell r="A229" t="str">
            <v>SOO</v>
          </cell>
          <cell r="B229">
            <v>6032</v>
          </cell>
          <cell r="C229" t="str">
            <v>SD60</v>
          </cell>
          <cell r="D229">
            <v>3800</v>
          </cell>
          <cell r="E229">
            <v>1989</v>
          </cell>
          <cell r="F229">
            <v>390000</v>
          </cell>
          <cell r="G229" t="str">
            <v>LF</v>
          </cell>
          <cell r="H229" t="str">
            <v>ROAD</v>
          </cell>
        </row>
        <row r="230">
          <cell r="A230" t="str">
            <v>SOO</v>
          </cell>
          <cell r="B230">
            <v>6033</v>
          </cell>
          <cell r="C230" t="str">
            <v>SD60</v>
          </cell>
          <cell r="D230">
            <v>3800</v>
          </cell>
          <cell r="E230">
            <v>1989</v>
          </cell>
          <cell r="F230">
            <v>390000</v>
          </cell>
          <cell r="G230" t="str">
            <v>LF</v>
          </cell>
          <cell r="H230" t="str">
            <v>ROAD</v>
          </cell>
        </row>
        <row r="231">
          <cell r="A231" t="str">
            <v>SOO</v>
          </cell>
          <cell r="B231">
            <v>6034</v>
          </cell>
          <cell r="C231" t="str">
            <v>SD60</v>
          </cell>
          <cell r="D231">
            <v>3800</v>
          </cell>
          <cell r="E231">
            <v>1989</v>
          </cell>
          <cell r="F231">
            <v>390000</v>
          </cell>
          <cell r="G231" t="str">
            <v>LF</v>
          </cell>
          <cell r="H231" t="str">
            <v>ROAD</v>
          </cell>
        </row>
        <row r="232">
          <cell r="A232" t="str">
            <v>SOO</v>
          </cell>
          <cell r="B232">
            <v>6035</v>
          </cell>
          <cell r="C232" t="str">
            <v>SD60</v>
          </cell>
          <cell r="D232">
            <v>3800</v>
          </cell>
          <cell r="E232">
            <v>1989</v>
          </cell>
          <cell r="F232">
            <v>390000</v>
          </cell>
          <cell r="G232" t="str">
            <v>LF</v>
          </cell>
          <cell r="H232" t="str">
            <v>ROAD</v>
          </cell>
        </row>
        <row r="233">
          <cell r="A233" t="str">
            <v>SOO</v>
          </cell>
          <cell r="B233">
            <v>6036</v>
          </cell>
          <cell r="C233" t="str">
            <v>SD60</v>
          </cell>
          <cell r="D233">
            <v>3800</v>
          </cell>
          <cell r="E233">
            <v>1989</v>
          </cell>
          <cell r="F233">
            <v>390000</v>
          </cell>
          <cell r="G233" t="str">
            <v>LF</v>
          </cell>
          <cell r="H233" t="str">
            <v>ROAD</v>
          </cell>
        </row>
        <row r="234">
          <cell r="A234" t="str">
            <v>SOO</v>
          </cell>
          <cell r="B234">
            <v>6037</v>
          </cell>
          <cell r="C234" t="str">
            <v>SD60</v>
          </cell>
          <cell r="D234">
            <v>3800</v>
          </cell>
          <cell r="E234">
            <v>1989</v>
          </cell>
          <cell r="F234">
            <v>390000</v>
          </cell>
          <cell r="G234" t="str">
            <v>LF</v>
          </cell>
          <cell r="H234" t="str">
            <v>ROAD</v>
          </cell>
        </row>
        <row r="235">
          <cell r="A235" t="str">
            <v>SOO</v>
          </cell>
          <cell r="B235">
            <v>6038</v>
          </cell>
          <cell r="C235" t="str">
            <v>SD60</v>
          </cell>
          <cell r="D235">
            <v>3800</v>
          </cell>
          <cell r="E235">
            <v>1989</v>
          </cell>
          <cell r="F235">
            <v>390000</v>
          </cell>
          <cell r="G235" t="str">
            <v>LF</v>
          </cell>
          <cell r="H235" t="str">
            <v>ROAD</v>
          </cell>
        </row>
        <row r="236">
          <cell r="A236" t="str">
            <v>SOO</v>
          </cell>
          <cell r="B236">
            <v>6039</v>
          </cell>
          <cell r="C236" t="str">
            <v>SD60</v>
          </cell>
          <cell r="D236">
            <v>3800</v>
          </cell>
          <cell r="E236">
            <v>1989</v>
          </cell>
          <cell r="F236">
            <v>390000</v>
          </cell>
          <cell r="G236" t="str">
            <v>LF</v>
          </cell>
          <cell r="H236" t="str">
            <v>ROAD</v>
          </cell>
        </row>
        <row r="237">
          <cell r="A237" t="str">
            <v>SOO</v>
          </cell>
          <cell r="B237">
            <v>6040</v>
          </cell>
          <cell r="C237" t="str">
            <v>SD60</v>
          </cell>
          <cell r="D237">
            <v>3800</v>
          </cell>
          <cell r="E237">
            <v>1989</v>
          </cell>
          <cell r="F237">
            <v>390000</v>
          </cell>
          <cell r="G237" t="str">
            <v>LF</v>
          </cell>
          <cell r="H237" t="str">
            <v>ROAD</v>
          </cell>
        </row>
        <row r="238">
          <cell r="A238" t="str">
            <v>SOO</v>
          </cell>
          <cell r="B238">
            <v>6041</v>
          </cell>
          <cell r="C238" t="str">
            <v>SD60</v>
          </cell>
          <cell r="D238">
            <v>3800</v>
          </cell>
          <cell r="E238">
            <v>1989</v>
          </cell>
          <cell r="F238">
            <v>390000</v>
          </cell>
          <cell r="G238" t="str">
            <v>LF</v>
          </cell>
          <cell r="H238" t="str">
            <v>ROAD</v>
          </cell>
        </row>
        <row r="239">
          <cell r="A239" t="str">
            <v>SOO</v>
          </cell>
          <cell r="B239">
            <v>6042</v>
          </cell>
          <cell r="C239" t="str">
            <v>SD60</v>
          </cell>
          <cell r="D239">
            <v>3800</v>
          </cell>
          <cell r="E239">
            <v>1989</v>
          </cell>
          <cell r="F239">
            <v>390000</v>
          </cell>
          <cell r="G239" t="str">
            <v>LF</v>
          </cell>
          <cell r="H239" t="str">
            <v>ROAD</v>
          </cell>
        </row>
        <row r="240">
          <cell r="A240" t="str">
            <v>SOO</v>
          </cell>
          <cell r="B240">
            <v>6043</v>
          </cell>
          <cell r="C240" t="str">
            <v>SD60</v>
          </cell>
          <cell r="D240">
            <v>3800</v>
          </cell>
          <cell r="E240">
            <v>1989</v>
          </cell>
          <cell r="F240">
            <v>390000</v>
          </cell>
          <cell r="G240" t="str">
            <v>LF</v>
          </cell>
          <cell r="H240" t="str">
            <v>ROAD</v>
          </cell>
        </row>
        <row r="241">
          <cell r="A241" t="str">
            <v>SOO</v>
          </cell>
          <cell r="B241">
            <v>6044</v>
          </cell>
          <cell r="C241" t="str">
            <v>SD60</v>
          </cell>
          <cell r="D241">
            <v>3800</v>
          </cell>
          <cell r="E241">
            <v>1989</v>
          </cell>
          <cell r="F241">
            <v>390000</v>
          </cell>
          <cell r="G241" t="str">
            <v>LF</v>
          </cell>
          <cell r="H241" t="str">
            <v>ROAD</v>
          </cell>
        </row>
        <row r="242">
          <cell r="A242" t="str">
            <v>SOO</v>
          </cell>
          <cell r="B242">
            <v>6045</v>
          </cell>
          <cell r="C242" t="str">
            <v>SD60</v>
          </cell>
          <cell r="D242">
            <v>3800</v>
          </cell>
          <cell r="E242">
            <v>1989</v>
          </cell>
          <cell r="F242">
            <v>390000</v>
          </cell>
          <cell r="G242" t="str">
            <v>LF</v>
          </cell>
          <cell r="H242" t="str">
            <v>ROAD</v>
          </cell>
        </row>
        <row r="243">
          <cell r="A243" t="str">
            <v>SOO</v>
          </cell>
          <cell r="B243">
            <v>6046</v>
          </cell>
          <cell r="C243" t="str">
            <v>SD60</v>
          </cell>
          <cell r="D243">
            <v>3800</v>
          </cell>
          <cell r="E243">
            <v>1989</v>
          </cell>
          <cell r="F243">
            <v>390000</v>
          </cell>
          <cell r="G243" t="str">
            <v>LF</v>
          </cell>
          <cell r="H243" t="str">
            <v>ROAD</v>
          </cell>
        </row>
        <row r="244">
          <cell r="A244" t="str">
            <v>SOO</v>
          </cell>
          <cell r="B244">
            <v>6047</v>
          </cell>
          <cell r="C244" t="str">
            <v>SD60</v>
          </cell>
          <cell r="D244">
            <v>3800</v>
          </cell>
          <cell r="E244">
            <v>1989</v>
          </cell>
          <cell r="F244">
            <v>390000</v>
          </cell>
          <cell r="G244" t="str">
            <v>LF</v>
          </cell>
          <cell r="H244" t="str">
            <v>ROAD</v>
          </cell>
        </row>
        <row r="245">
          <cell r="A245" t="str">
            <v>SOO</v>
          </cell>
          <cell r="B245">
            <v>6048</v>
          </cell>
          <cell r="C245" t="str">
            <v>SD60</v>
          </cell>
          <cell r="D245">
            <v>3800</v>
          </cell>
          <cell r="E245">
            <v>1989</v>
          </cell>
          <cell r="F245">
            <v>390000</v>
          </cell>
          <cell r="G245" t="str">
            <v>LF</v>
          </cell>
          <cell r="H245" t="str">
            <v>ROAD</v>
          </cell>
        </row>
        <row r="246">
          <cell r="A246" t="str">
            <v>SOO</v>
          </cell>
          <cell r="B246">
            <v>6049</v>
          </cell>
          <cell r="C246" t="str">
            <v>SD60</v>
          </cell>
          <cell r="D246">
            <v>3800</v>
          </cell>
          <cell r="E246">
            <v>1989</v>
          </cell>
          <cell r="F246">
            <v>390000</v>
          </cell>
          <cell r="G246" t="str">
            <v>LF</v>
          </cell>
          <cell r="H246" t="str">
            <v>ROAD</v>
          </cell>
        </row>
        <row r="247">
          <cell r="A247" t="str">
            <v>SOO</v>
          </cell>
          <cell r="B247">
            <v>6050</v>
          </cell>
          <cell r="C247" t="str">
            <v>SD60</v>
          </cell>
          <cell r="D247">
            <v>3800</v>
          </cell>
          <cell r="E247">
            <v>1989</v>
          </cell>
          <cell r="F247">
            <v>390000</v>
          </cell>
          <cell r="G247" t="str">
            <v>LF</v>
          </cell>
          <cell r="H247" t="str">
            <v>ROAD</v>
          </cell>
        </row>
        <row r="248">
          <cell r="A248" t="str">
            <v>SOO</v>
          </cell>
          <cell r="B248">
            <v>6051</v>
          </cell>
          <cell r="C248" t="str">
            <v>SD60</v>
          </cell>
          <cell r="D248">
            <v>3800</v>
          </cell>
          <cell r="E248">
            <v>1989</v>
          </cell>
          <cell r="F248">
            <v>390000</v>
          </cell>
          <cell r="G248" t="str">
            <v>LF</v>
          </cell>
          <cell r="H248" t="str">
            <v>ROAD</v>
          </cell>
        </row>
        <row r="249">
          <cell r="A249" t="str">
            <v>SOO</v>
          </cell>
          <cell r="B249">
            <v>6052</v>
          </cell>
          <cell r="C249" t="str">
            <v>SD60</v>
          </cell>
          <cell r="D249">
            <v>3800</v>
          </cell>
          <cell r="E249">
            <v>1989</v>
          </cell>
          <cell r="F249">
            <v>390000</v>
          </cell>
          <cell r="G249" t="str">
            <v>LF</v>
          </cell>
          <cell r="H249" t="str">
            <v>ROAD</v>
          </cell>
        </row>
        <row r="250">
          <cell r="A250" t="str">
            <v>SOO</v>
          </cell>
          <cell r="B250">
            <v>6053</v>
          </cell>
          <cell r="C250" t="str">
            <v>SD60</v>
          </cell>
          <cell r="D250">
            <v>3800</v>
          </cell>
          <cell r="E250">
            <v>1989</v>
          </cell>
          <cell r="F250">
            <v>390000</v>
          </cell>
          <cell r="G250" t="str">
            <v>LF</v>
          </cell>
          <cell r="H250" t="str">
            <v>ROAD</v>
          </cell>
        </row>
        <row r="251">
          <cell r="A251" t="str">
            <v>SOO</v>
          </cell>
          <cell r="B251">
            <v>6054</v>
          </cell>
          <cell r="C251" t="str">
            <v>SD60</v>
          </cell>
          <cell r="D251">
            <v>3800</v>
          </cell>
          <cell r="E251">
            <v>1989</v>
          </cell>
          <cell r="F251">
            <v>390000</v>
          </cell>
          <cell r="G251" t="str">
            <v>LF</v>
          </cell>
          <cell r="H251" t="str">
            <v>ROAD</v>
          </cell>
        </row>
        <row r="252">
          <cell r="A252" t="str">
            <v>SOO</v>
          </cell>
          <cell r="B252">
            <v>6055</v>
          </cell>
          <cell r="C252" t="str">
            <v>SD60</v>
          </cell>
          <cell r="D252">
            <v>3800</v>
          </cell>
          <cell r="E252">
            <v>1989</v>
          </cell>
          <cell r="F252">
            <v>390000</v>
          </cell>
          <cell r="G252" t="str">
            <v>LF</v>
          </cell>
          <cell r="H252" t="str">
            <v>ROAD</v>
          </cell>
        </row>
        <row r="253">
          <cell r="A253" t="str">
            <v>SOO</v>
          </cell>
          <cell r="B253">
            <v>6056</v>
          </cell>
          <cell r="C253" t="str">
            <v>SD60</v>
          </cell>
          <cell r="D253">
            <v>3800</v>
          </cell>
          <cell r="E253">
            <v>1989</v>
          </cell>
          <cell r="F253">
            <v>390000</v>
          </cell>
          <cell r="G253" t="str">
            <v>LF</v>
          </cell>
          <cell r="H253" t="str">
            <v>ROAD</v>
          </cell>
        </row>
        <row r="254">
          <cell r="A254" t="str">
            <v>SOO</v>
          </cell>
          <cell r="B254">
            <v>6057</v>
          </cell>
          <cell r="C254" t="str">
            <v>SD60</v>
          </cell>
          <cell r="D254">
            <v>3800</v>
          </cell>
          <cell r="E254">
            <v>1989</v>
          </cell>
          <cell r="F254">
            <v>390000</v>
          </cell>
          <cell r="G254" t="str">
            <v>LF</v>
          </cell>
          <cell r="H254" t="str">
            <v>ROAD</v>
          </cell>
        </row>
        <row r="255">
          <cell r="A255" t="str">
            <v>SOO</v>
          </cell>
          <cell r="B255">
            <v>6058</v>
          </cell>
          <cell r="C255" t="str">
            <v>SD60</v>
          </cell>
          <cell r="D255">
            <v>3800</v>
          </cell>
          <cell r="E255">
            <v>1989</v>
          </cell>
          <cell r="F255">
            <v>401000</v>
          </cell>
          <cell r="G255" t="str">
            <v>LF</v>
          </cell>
          <cell r="H255" t="str">
            <v>ROAD</v>
          </cell>
        </row>
        <row r="256">
          <cell r="A256" t="str">
            <v>SOO</v>
          </cell>
          <cell r="B256">
            <v>6059</v>
          </cell>
          <cell r="C256" t="str">
            <v>SD60</v>
          </cell>
          <cell r="D256">
            <v>3800</v>
          </cell>
          <cell r="E256">
            <v>1989</v>
          </cell>
          <cell r="F256">
            <v>401000</v>
          </cell>
          <cell r="G256" t="str">
            <v>LF</v>
          </cell>
          <cell r="H256" t="str">
            <v>ROAD</v>
          </cell>
        </row>
        <row r="257">
          <cell r="A257" t="str">
            <v>SOO</v>
          </cell>
          <cell r="B257">
            <v>6060</v>
          </cell>
          <cell r="C257" t="str">
            <v>SD60</v>
          </cell>
          <cell r="D257">
            <v>3800</v>
          </cell>
          <cell r="E257">
            <v>1989</v>
          </cell>
          <cell r="F257">
            <v>401000</v>
          </cell>
          <cell r="G257" t="str">
            <v>OT</v>
          </cell>
          <cell r="H257" t="str">
            <v>ROAD</v>
          </cell>
        </row>
        <row r="258">
          <cell r="A258" t="str">
            <v>SOO</v>
          </cell>
          <cell r="B258">
            <v>6061</v>
          </cell>
          <cell r="C258" t="str">
            <v>SD60</v>
          </cell>
          <cell r="D258">
            <v>3800</v>
          </cell>
          <cell r="E258">
            <v>1989</v>
          </cell>
          <cell r="F258">
            <v>401000</v>
          </cell>
          <cell r="G258" t="str">
            <v>OT</v>
          </cell>
          <cell r="H258" t="str">
            <v>ROAD</v>
          </cell>
        </row>
        <row r="259">
          <cell r="A259" t="str">
            <v>SOO</v>
          </cell>
          <cell r="B259">
            <v>6062</v>
          </cell>
          <cell r="C259" t="str">
            <v>SD60</v>
          </cell>
          <cell r="D259">
            <v>3800</v>
          </cell>
          <cell r="E259">
            <v>1989</v>
          </cell>
          <cell r="F259">
            <v>401000</v>
          </cell>
          <cell r="G259" t="str">
            <v>OT</v>
          </cell>
          <cell r="H259" t="str">
            <v>ROAD</v>
          </cell>
        </row>
        <row r="260">
          <cell r="A260" t="str">
            <v>SOO</v>
          </cell>
          <cell r="B260">
            <v>6240</v>
          </cell>
          <cell r="C260" t="str">
            <v>SD39</v>
          </cell>
          <cell r="D260">
            <v>2300</v>
          </cell>
          <cell r="E260">
            <v>1968</v>
          </cell>
          <cell r="F260">
            <v>370000</v>
          </cell>
          <cell r="G260" t="str">
            <v>O</v>
          </cell>
          <cell r="H260" t="str">
            <v>ROAD</v>
          </cell>
        </row>
        <row r="261">
          <cell r="A261" t="str">
            <v>SOO</v>
          </cell>
          <cell r="B261">
            <v>6241</v>
          </cell>
          <cell r="C261" t="str">
            <v>SD39</v>
          </cell>
          <cell r="D261">
            <v>2300</v>
          </cell>
          <cell r="E261">
            <v>1968</v>
          </cell>
          <cell r="F261">
            <v>370000</v>
          </cell>
          <cell r="G261" t="str">
            <v>O</v>
          </cell>
          <cell r="H261" t="str">
            <v>ROAD</v>
          </cell>
        </row>
        <row r="262">
          <cell r="A262" t="str">
            <v>CP</v>
          </cell>
          <cell r="B262">
            <v>6400</v>
          </cell>
          <cell r="C262" t="str">
            <v>SD40</v>
          </cell>
          <cell r="D262">
            <v>3000</v>
          </cell>
          <cell r="E262">
            <v>1970</v>
          </cell>
          <cell r="F262">
            <v>398000</v>
          </cell>
          <cell r="G262" t="str">
            <v>O</v>
          </cell>
          <cell r="H262" t="str">
            <v>ROAD</v>
          </cell>
        </row>
        <row r="263">
          <cell r="A263" t="str">
            <v>CP</v>
          </cell>
          <cell r="B263">
            <v>6403</v>
          </cell>
          <cell r="C263" t="str">
            <v>SD40</v>
          </cell>
          <cell r="D263">
            <v>3000</v>
          </cell>
          <cell r="E263">
            <v>1970</v>
          </cell>
          <cell r="F263">
            <v>398000</v>
          </cell>
          <cell r="G263" t="str">
            <v>O</v>
          </cell>
          <cell r="H263" t="str">
            <v>ROAD</v>
          </cell>
        </row>
        <row r="264">
          <cell r="A264" t="str">
            <v>CP</v>
          </cell>
          <cell r="B264">
            <v>6404</v>
          </cell>
          <cell r="C264" t="str">
            <v>SD40</v>
          </cell>
          <cell r="D264">
            <v>3000</v>
          </cell>
          <cell r="E264">
            <v>1970</v>
          </cell>
          <cell r="F264">
            <v>398000</v>
          </cell>
          <cell r="G264" t="str">
            <v>O</v>
          </cell>
          <cell r="H264" t="str">
            <v>ROAD</v>
          </cell>
        </row>
        <row r="265">
          <cell r="A265" t="str">
            <v>CP</v>
          </cell>
          <cell r="B265">
            <v>6405</v>
          </cell>
          <cell r="C265" t="str">
            <v>SD40</v>
          </cell>
          <cell r="D265">
            <v>3000</v>
          </cell>
          <cell r="E265">
            <v>1970</v>
          </cell>
          <cell r="F265">
            <v>398000</v>
          </cell>
          <cell r="G265" t="str">
            <v>O</v>
          </cell>
          <cell r="H265" t="str">
            <v>ROAD</v>
          </cell>
        </row>
        <row r="266">
          <cell r="A266" t="str">
            <v>CP</v>
          </cell>
          <cell r="B266">
            <v>6406</v>
          </cell>
          <cell r="C266" t="str">
            <v>SD40</v>
          </cell>
          <cell r="D266">
            <v>3000</v>
          </cell>
          <cell r="E266">
            <v>1970</v>
          </cell>
          <cell r="F266">
            <v>363000</v>
          </cell>
          <cell r="G266" t="str">
            <v>O</v>
          </cell>
          <cell r="H266" t="str">
            <v>ROAD</v>
          </cell>
        </row>
        <row r="267">
          <cell r="A267" t="str">
            <v>CP</v>
          </cell>
          <cell r="B267">
            <v>6407</v>
          </cell>
          <cell r="C267" t="str">
            <v>SD40</v>
          </cell>
          <cell r="D267">
            <v>3000</v>
          </cell>
          <cell r="E267">
            <v>1970</v>
          </cell>
          <cell r="F267">
            <v>363000</v>
          </cell>
          <cell r="G267" t="str">
            <v>O</v>
          </cell>
          <cell r="H267" t="str">
            <v>ROAD</v>
          </cell>
        </row>
        <row r="268">
          <cell r="A268" t="str">
            <v>CP</v>
          </cell>
          <cell r="B268">
            <v>6408</v>
          </cell>
          <cell r="C268" t="str">
            <v>SD40</v>
          </cell>
          <cell r="D268">
            <v>3000</v>
          </cell>
          <cell r="E268">
            <v>1970</v>
          </cell>
          <cell r="F268">
            <v>363000</v>
          </cell>
          <cell r="G268" t="str">
            <v>O</v>
          </cell>
          <cell r="H268" t="str">
            <v>ROAD</v>
          </cell>
        </row>
        <row r="269">
          <cell r="A269" t="str">
            <v>CP</v>
          </cell>
          <cell r="B269">
            <v>6409</v>
          </cell>
          <cell r="C269" t="str">
            <v>SD40</v>
          </cell>
          <cell r="D269">
            <v>3000</v>
          </cell>
          <cell r="E269">
            <v>1970</v>
          </cell>
          <cell r="F269">
            <v>363000</v>
          </cell>
          <cell r="G269" t="str">
            <v>O</v>
          </cell>
          <cell r="H269" t="str">
            <v>ROAD</v>
          </cell>
        </row>
        <row r="270">
          <cell r="A270" t="str">
            <v>CP</v>
          </cell>
          <cell r="B270">
            <v>6410</v>
          </cell>
          <cell r="C270" t="str">
            <v>SD40</v>
          </cell>
          <cell r="D270">
            <v>3000</v>
          </cell>
          <cell r="E270">
            <v>1970</v>
          </cell>
          <cell r="F270">
            <v>363000</v>
          </cell>
          <cell r="G270" t="str">
            <v>O</v>
          </cell>
          <cell r="H270" t="str">
            <v>ROAD</v>
          </cell>
        </row>
        <row r="271">
          <cell r="A271" t="str">
            <v>CP</v>
          </cell>
          <cell r="B271">
            <v>6411</v>
          </cell>
          <cell r="C271" t="str">
            <v>SD40</v>
          </cell>
          <cell r="D271">
            <v>3000</v>
          </cell>
          <cell r="E271">
            <v>1969</v>
          </cell>
          <cell r="F271">
            <v>365000</v>
          </cell>
          <cell r="G271" t="str">
            <v>O</v>
          </cell>
          <cell r="H271" t="str">
            <v>ROAD</v>
          </cell>
        </row>
        <row r="272">
          <cell r="A272" t="str">
            <v>SOO</v>
          </cell>
          <cell r="B272">
            <v>6450</v>
          </cell>
          <cell r="C272" t="str">
            <v>SD40</v>
          </cell>
          <cell r="D272">
            <v>3000</v>
          </cell>
          <cell r="E272">
            <v>1971</v>
          </cell>
          <cell r="F272">
            <v>379000</v>
          </cell>
          <cell r="G272" t="str">
            <v>O</v>
          </cell>
          <cell r="H272" t="str">
            <v>YARD</v>
          </cell>
          <cell r="I272" t="str">
            <v>hump sell?</v>
          </cell>
        </row>
        <row r="273">
          <cell r="A273" t="str">
            <v>SOO</v>
          </cell>
          <cell r="B273">
            <v>6601</v>
          </cell>
          <cell r="C273" t="str">
            <v>SD40-2</v>
          </cell>
          <cell r="D273">
            <v>3000</v>
          </cell>
          <cell r="E273">
            <v>1979</v>
          </cell>
          <cell r="F273">
            <v>367500</v>
          </cell>
          <cell r="G273" t="str">
            <v>O</v>
          </cell>
          <cell r="H273" t="str">
            <v>ROAD</v>
          </cell>
        </row>
        <row r="274">
          <cell r="A274" t="str">
            <v>SOO</v>
          </cell>
          <cell r="B274">
            <v>6602</v>
          </cell>
          <cell r="C274" t="str">
            <v>SD40-2</v>
          </cell>
          <cell r="D274">
            <v>3000</v>
          </cell>
          <cell r="E274">
            <v>1980</v>
          </cell>
          <cell r="F274">
            <v>367500</v>
          </cell>
          <cell r="G274" t="str">
            <v>O</v>
          </cell>
          <cell r="H274" t="str">
            <v>ROAD</v>
          </cell>
        </row>
        <row r="275">
          <cell r="A275" t="str">
            <v>CP</v>
          </cell>
          <cell r="B275">
            <v>6603</v>
          </cell>
          <cell r="C275" t="str">
            <v>SD40-2</v>
          </cell>
          <cell r="D275">
            <v>3000</v>
          </cell>
          <cell r="E275">
            <v>1980</v>
          </cell>
          <cell r="F275">
            <v>367500</v>
          </cell>
          <cell r="G275" t="str">
            <v>O</v>
          </cell>
          <cell r="H275" t="str">
            <v>ROAD</v>
          </cell>
        </row>
        <row r="276">
          <cell r="A276" t="str">
            <v>SOO</v>
          </cell>
          <cell r="B276">
            <v>6604</v>
          </cell>
          <cell r="C276" t="str">
            <v>SD40-2</v>
          </cell>
          <cell r="D276">
            <v>3000</v>
          </cell>
          <cell r="E276">
            <v>1980</v>
          </cell>
          <cell r="F276">
            <v>367500</v>
          </cell>
          <cell r="G276" t="str">
            <v>O</v>
          </cell>
          <cell r="H276" t="str">
            <v>ROAD</v>
          </cell>
        </row>
        <row r="277">
          <cell r="A277" t="str">
            <v>SOO</v>
          </cell>
          <cell r="B277">
            <v>6606</v>
          </cell>
          <cell r="C277" t="str">
            <v>SD40-2</v>
          </cell>
          <cell r="D277">
            <v>3000</v>
          </cell>
          <cell r="E277">
            <v>1980</v>
          </cell>
          <cell r="F277">
            <v>367500</v>
          </cell>
          <cell r="G277" t="str">
            <v>O</v>
          </cell>
          <cell r="H277" t="str">
            <v>ROAD</v>
          </cell>
        </row>
        <row r="278">
          <cell r="A278" t="str">
            <v>CP</v>
          </cell>
          <cell r="B278">
            <v>6607</v>
          </cell>
          <cell r="C278" t="str">
            <v>SD40-2</v>
          </cell>
          <cell r="D278">
            <v>3000</v>
          </cell>
          <cell r="E278">
            <v>1980</v>
          </cell>
          <cell r="F278">
            <v>367500</v>
          </cell>
          <cell r="G278" t="str">
            <v>O</v>
          </cell>
          <cell r="H278" t="str">
            <v>ROAD</v>
          </cell>
        </row>
        <row r="279">
          <cell r="A279" t="str">
            <v>SOO</v>
          </cell>
          <cell r="B279">
            <v>6608</v>
          </cell>
          <cell r="C279" t="str">
            <v>SD40-2</v>
          </cell>
          <cell r="D279">
            <v>3000</v>
          </cell>
          <cell r="E279">
            <v>1980</v>
          </cell>
          <cell r="F279">
            <v>367500</v>
          </cell>
          <cell r="G279" t="str">
            <v>O</v>
          </cell>
          <cell r="H279" t="str">
            <v>ROAD</v>
          </cell>
        </row>
        <row r="280">
          <cell r="A280" t="str">
            <v>SOO</v>
          </cell>
          <cell r="B280">
            <v>6609</v>
          </cell>
          <cell r="C280" t="str">
            <v>SD40-2</v>
          </cell>
          <cell r="D280">
            <v>3000</v>
          </cell>
          <cell r="E280">
            <v>1980</v>
          </cell>
          <cell r="F280">
            <v>367500</v>
          </cell>
          <cell r="G280" t="str">
            <v>O</v>
          </cell>
          <cell r="H280" t="str">
            <v>ROAD</v>
          </cell>
        </row>
        <row r="281">
          <cell r="A281" t="str">
            <v>SOO</v>
          </cell>
          <cell r="B281">
            <v>6610</v>
          </cell>
          <cell r="C281" t="str">
            <v>SD40-2</v>
          </cell>
          <cell r="D281">
            <v>3000</v>
          </cell>
          <cell r="E281">
            <v>1980</v>
          </cell>
          <cell r="F281">
            <v>367500</v>
          </cell>
          <cell r="G281" t="str">
            <v>O</v>
          </cell>
          <cell r="H281" t="str">
            <v>ROAD</v>
          </cell>
        </row>
        <row r="282">
          <cell r="A282" t="str">
            <v>SOO</v>
          </cell>
          <cell r="B282">
            <v>6611</v>
          </cell>
          <cell r="C282" t="str">
            <v>SD40-2</v>
          </cell>
          <cell r="D282">
            <v>3000</v>
          </cell>
          <cell r="E282">
            <v>1980</v>
          </cell>
          <cell r="F282">
            <v>367500</v>
          </cell>
          <cell r="G282" t="str">
            <v>O</v>
          </cell>
          <cell r="H282" t="str">
            <v>ROAD</v>
          </cell>
        </row>
        <row r="283">
          <cell r="A283" t="str">
            <v>SOO</v>
          </cell>
          <cell r="B283">
            <v>6612</v>
          </cell>
          <cell r="C283" t="str">
            <v>SD40-2</v>
          </cell>
          <cell r="D283">
            <v>3000</v>
          </cell>
          <cell r="E283">
            <v>1980</v>
          </cell>
          <cell r="F283">
            <v>367500</v>
          </cell>
          <cell r="G283" t="str">
            <v>O</v>
          </cell>
          <cell r="H283" t="str">
            <v>ROAD</v>
          </cell>
        </row>
        <row r="284">
          <cell r="A284" t="str">
            <v>SOO</v>
          </cell>
          <cell r="B284">
            <v>6613</v>
          </cell>
          <cell r="C284" t="str">
            <v>SD40-2</v>
          </cell>
          <cell r="D284">
            <v>3000</v>
          </cell>
          <cell r="E284">
            <v>1980</v>
          </cell>
          <cell r="F284">
            <v>367500</v>
          </cell>
          <cell r="G284" t="str">
            <v>O</v>
          </cell>
          <cell r="H284" t="str">
            <v>ROAD</v>
          </cell>
        </row>
        <row r="285">
          <cell r="A285" t="str">
            <v>SOO</v>
          </cell>
          <cell r="B285">
            <v>6614</v>
          </cell>
          <cell r="C285" t="str">
            <v>SD40-2</v>
          </cell>
          <cell r="D285">
            <v>3000</v>
          </cell>
          <cell r="E285">
            <v>1981</v>
          </cell>
          <cell r="F285">
            <v>390000</v>
          </cell>
          <cell r="G285" t="str">
            <v>OT</v>
          </cell>
          <cell r="H285" t="str">
            <v>ROAD</v>
          </cell>
        </row>
        <row r="286">
          <cell r="A286" t="str">
            <v>SOO</v>
          </cell>
          <cell r="B286">
            <v>6615</v>
          </cell>
          <cell r="C286" t="str">
            <v>SD40-2</v>
          </cell>
          <cell r="D286">
            <v>3000</v>
          </cell>
          <cell r="E286">
            <v>1981</v>
          </cell>
          <cell r="F286">
            <v>390000</v>
          </cell>
          <cell r="G286" t="str">
            <v>OT</v>
          </cell>
          <cell r="H286" t="str">
            <v>ROAD</v>
          </cell>
        </row>
        <row r="287">
          <cell r="A287" t="str">
            <v>SOO</v>
          </cell>
          <cell r="B287">
            <v>6616</v>
          </cell>
          <cell r="C287" t="str">
            <v>SD40-2</v>
          </cell>
          <cell r="D287">
            <v>3000</v>
          </cell>
          <cell r="E287">
            <v>1981</v>
          </cell>
          <cell r="F287">
            <v>390000</v>
          </cell>
          <cell r="G287" t="str">
            <v>OT</v>
          </cell>
          <cell r="H287" t="str">
            <v>ROAD</v>
          </cell>
        </row>
        <row r="288">
          <cell r="A288" t="str">
            <v>SOO</v>
          </cell>
          <cell r="B288">
            <v>6617</v>
          </cell>
          <cell r="C288" t="str">
            <v>SD40-2</v>
          </cell>
          <cell r="D288">
            <v>3000</v>
          </cell>
          <cell r="E288">
            <v>1983</v>
          </cell>
          <cell r="F288">
            <v>381994</v>
          </cell>
          <cell r="G288" t="str">
            <v>O</v>
          </cell>
          <cell r="H288" t="str">
            <v>ROAD</v>
          </cell>
        </row>
        <row r="289">
          <cell r="A289" t="str">
            <v>CP</v>
          </cell>
          <cell r="B289">
            <v>8263</v>
          </cell>
          <cell r="C289" t="str">
            <v>GP9</v>
          </cell>
          <cell r="D289">
            <v>1750</v>
          </cell>
          <cell r="E289">
            <v>1954</v>
          </cell>
          <cell r="F289">
            <v>246340</v>
          </cell>
          <cell r="G289" t="str">
            <v>O</v>
          </cell>
          <cell r="H289" t="str">
            <v>ROAD</v>
          </cell>
          <cell r="I289" t="str">
            <v>former 2404</v>
          </cell>
        </row>
        <row r="290">
          <cell r="A290" t="str">
            <v>CP</v>
          </cell>
          <cell r="B290">
            <v>8264</v>
          </cell>
          <cell r="C290" t="str">
            <v>GP9</v>
          </cell>
          <cell r="D290">
            <v>1750</v>
          </cell>
          <cell r="E290">
            <v>1954</v>
          </cell>
          <cell r="F290">
            <v>246340</v>
          </cell>
          <cell r="G290" t="str">
            <v>O</v>
          </cell>
          <cell r="H290" t="str">
            <v>ROAD</v>
          </cell>
          <cell r="I290" t="str">
            <v>former 2405</v>
          </cell>
        </row>
        <row r="291">
          <cell r="A291" t="str">
            <v>CP</v>
          </cell>
          <cell r="B291">
            <v>8270</v>
          </cell>
          <cell r="C291" t="str">
            <v>GP9</v>
          </cell>
          <cell r="D291">
            <v>1750</v>
          </cell>
          <cell r="E291">
            <v>1957</v>
          </cell>
          <cell r="F291">
            <v>246340</v>
          </cell>
          <cell r="G291" t="str">
            <v>O</v>
          </cell>
          <cell r="H291" t="str">
            <v>ROAD</v>
          </cell>
          <cell r="I291" t="str">
            <v>former 2411</v>
          </cell>
        </row>
        <row r="292">
          <cell r="A292" t="str">
            <v>CP</v>
          </cell>
          <cell r="B292">
            <v>8275</v>
          </cell>
          <cell r="C292" t="str">
            <v>GP9</v>
          </cell>
          <cell r="D292">
            <v>1750</v>
          </cell>
          <cell r="E292">
            <v>1955</v>
          </cell>
          <cell r="F292">
            <v>251540</v>
          </cell>
          <cell r="G292" t="str">
            <v>O</v>
          </cell>
          <cell r="H292" t="str">
            <v>ROAD</v>
          </cell>
          <cell r="I292" t="str">
            <v>former 2555</v>
          </cell>
        </row>
        <row r="293">
          <cell r="A293" t="str">
            <v>CP</v>
          </cell>
          <cell r="B293">
            <v>8500</v>
          </cell>
          <cell r="C293" t="str">
            <v>AC4400CW</v>
          </cell>
          <cell r="D293">
            <v>4400</v>
          </cell>
          <cell r="E293">
            <v>1998</v>
          </cell>
          <cell r="F293">
            <v>420000</v>
          </cell>
          <cell r="G293" t="str">
            <v>O</v>
          </cell>
          <cell r="H293" t="str">
            <v>ROAD</v>
          </cell>
        </row>
        <row r="294">
          <cell r="A294" t="str">
            <v>CP</v>
          </cell>
          <cell r="B294">
            <v>8501</v>
          </cell>
          <cell r="C294" t="str">
            <v>AC4400CW</v>
          </cell>
          <cell r="D294">
            <v>4400</v>
          </cell>
          <cell r="E294">
            <v>1998</v>
          </cell>
          <cell r="F294">
            <v>420000</v>
          </cell>
          <cell r="G294" t="str">
            <v>O</v>
          </cell>
          <cell r="H294" t="str">
            <v>ROAD</v>
          </cell>
        </row>
        <row r="295">
          <cell r="A295" t="str">
            <v>CP</v>
          </cell>
          <cell r="B295">
            <v>8502</v>
          </cell>
          <cell r="C295" t="str">
            <v>AC4400CW</v>
          </cell>
          <cell r="D295">
            <v>4400</v>
          </cell>
          <cell r="E295">
            <v>1998</v>
          </cell>
          <cell r="F295">
            <v>420000</v>
          </cell>
          <cell r="G295" t="str">
            <v>O</v>
          </cell>
          <cell r="H295" t="str">
            <v>ROAD</v>
          </cell>
        </row>
        <row r="296">
          <cell r="A296" t="str">
            <v>CP</v>
          </cell>
          <cell r="B296">
            <v>8503</v>
          </cell>
          <cell r="C296" t="str">
            <v>AC4400CW</v>
          </cell>
          <cell r="D296">
            <v>4400</v>
          </cell>
          <cell r="E296">
            <v>1998</v>
          </cell>
          <cell r="F296">
            <v>420000</v>
          </cell>
          <cell r="G296" t="str">
            <v>O</v>
          </cell>
          <cell r="H296" t="str">
            <v>ROAD</v>
          </cell>
        </row>
        <row r="297">
          <cell r="A297" t="str">
            <v>CP</v>
          </cell>
          <cell r="B297">
            <v>8504</v>
          </cell>
          <cell r="C297" t="str">
            <v>AC4400CW</v>
          </cell>
          <cell r="D297">
            <v>4400</v>
          </cell>
          <cell r="E297">
            <v>1998</v>
          </cell>
          <cell r="F297">
            <v>420000</v>
          </cell>
          <cell r="G297" t="str">
            <v>O</v>
          </cell>
          <cell r="H297" t="str">
            <v>ROAD</v>
          </cell>
        </row>
        <row r="298">
          <cell r="A298" t="str">
            <v>CP</v>
          </cell>
          <cell r="B298">
            <v>8505</v>
          </cell>
          <cell r="C298" t="str">
            <v>AC4400CW</v>
          </cell>
          <cell r="D298">
            <v>4400</v>
          </cell>
          <cell r="E298">
            <v>1998</v>
          </cell>
          <cell r="F298">
            <v>420000</v>
          </cell>
          <cell r="G298" t="str">
            <v>O</v>
          </cell>
          <cell r="H298" t="str">
            <v>ROAD</v>
          </cell>
        </row>
        <row r="299">
          <cell r="A299" t="str">
            <v>CP</v>
          </cell>
          <cell r="B299">
            <v>8506</v>
          </cell>
          <cell r="C299" t="str">
            <v>AC4400CW</v>
          </cell>
          <cell r="D299">
            <v>4400</v>
          </cell>
          <cell r="E299">
            <v>1998</v>
          </cell>
          <cell r="F299">
            <v>420000</v>
          </cell>
          <cell r="G299" t="str">
            <v>O</v>
          </cell>
          <cell r="H299" t="str">
            <v>ROAD</v>
          </cell>
        </row>
        <row r="300">
          <cell r="A300" t="str">
            <v>CP</v>
          </cell>
          <cell r="B300">
            <v>8507</v>
          </cell>
          <cell r="C300" t="str">
            <v>AC4400CW</v>
          </cell>
          <cell r="D300">
            <v>4400</v>
          </cell>
          <cell r="E300">
            <v>1998</v>
          </cell>
          <cell r="F300">
            <v>420000</v>
          </cell>
          <cell r="G300" t="str">
            <v>O</v>
          </cell>
          <cell r="H300" t="str">
            <v>ROAD</v>
          </cell>
        </row>
        <row r="301">
          <cell r="A301" t="str">
            <v>CP</v>
          </cell>
          <cell r="B301">
            <v>8508</v>
          </cell>
          <cell r="C301" t="str">
            <v>AC4400CW</v>
          </cell>
          <cell r="D301">
            <v>4400</v>
          </cell>
          <cell r="E301">
            <v>1998</v>
          </cell>
          <cell r="F301">
            <v>420000</v>
          </cell>
          <cell r="G301" t="str">
            <v>O</v>
          </cell>
          <cell r="H301" t="str">
            <v>ROAD</v>
          </cell>
        </row>
        <row r="302">
          <cell r="A302" t="str">
            <v>CP</v>
          </cell>
          <cell r="B302">
            <v>8509</v>
          </cell>
          <cell r="C302" t="str">
            <v>AC4400CW</v>
          </cell>
          <cell r="D302">
            <v>4400</v>
          </cell>
          <cell r="E302">
            <v>1998</v>
          </cell>
          <cell r="F302">
            <v>420000</v>
          </cell>
          <cell r="G302" t="str">
            <v>O</v>
          </cell>
          <cell r="H302" t="str">
            <v>ROAD</v>
          </cell>
        </row>
        <row r="303">
          <cell r="A303" t="str">
            <v>CP</v>
          </cell>
          <cell r="B303">
            <v>8510</v>
          </cell>
          <cell r="C303" t="str">
            <v>AC4400CW</v>
          </cell>
          <cell r="D303">
            <v>4400</v>
          </cell>
          <cell r="E303">
            <v>1998</v>
          </cell>
          <cell r="F303">
            <v>420000</v>
          </cell>
          <cell r="G303" t="str">
            <v>O</v>
          </cell>
          <cell r="H303" t="str">
            <v>ROAD</v>
          </cell>
        </row>
        <row r="304">
          <cell r="A304" t="str">
            <v>CP</v>
          </cell>
          <cell r="B304">
            <v>8511</v>
          </cell>
          <cell r="C304" t="str">
            <v>AC4400CW</v>
          </cell>
          <cell r="D304">
            <v>4400</v>
          </cell>
          <cell r="E304">
            <v>1998</v>
          </cell>
          <cell r="F304">
            <v>420000</v>
          </cell>
          <cell r="G304" t="str">
            <v>O</v>
          </cell>
          <cell r="H304" t="str">
            <v>ROAD</v>
          </cell>
        </row>
        <row r="305">
          <cell r="A305" t="str">
            <v>CP</v>
          </cell>
          <cell r="B305">
            <v>8512</v>
          </cell>
          <cell r="C305" t="str">
            <v>AC4400CW</v>
          </cell>
          <cell r="D305">
            <v>4400</v>
          </cell>
          <cell r="E305">
            <v>1998</v>
          </cell>
          <cell r="F305">
            <v>420000</v>
          </cell>
          <cell r="G305" t="str">
            <v>O</v>
          </cell>
          <cell r="H305" t="str">
            <v>ROAD</v>
          </cell>
        </row>
        <row r="306">
          <cell r="A306" t="str">
            <v>CP</v>
          </cell>
          <cell r="B306">
            <v>8513</v>
          </cell>
          <cell r="C306" t="str">
            <v>AC4400CW</v>
          </cell>
          <cell r="D306">
            <v>4400</v>
          </cell>
          <cell r="E306">
            <v>1998</v>
          </cell>
          <cell r="F306">
            <v>420000</v>
          </cell>
          <cell r="G306" t="str">
            <v>O</v>
          </cell>
          <cell r="H306" t="str">
            <v>ROAD</v>
          </cell>
        </row>
        <row r="307">
          <cell r="A307" t="str">
            <v>CP</v>
          </cell>
          <cell r="B307">
            <v>8514</v>
          </cell>
          <cell r="C307" t="str">
            <v>AC4400CW</v>
          </cell>
          <cell r="D307">
            <v>4400</v>
          </cell>
          <cell r="E307">
            <v>1998</v>
          </cell>
          <cell r="F307">
            <v>420000</v>
          </cell>
          <cell r="G307" t="str">
            <v>O</v>
          </cell>
          <cell r="H307" t="str">
            <v>ROAD</v>
          </cell>
        </row>
        <row r="308">
          <cell r="A308" t="str">
            <v>CP</v>
          </cell>
          <cell r="B308">
            <v>8515</v>
          </cell>
          <cell r="C308" t="str">
            <v>AC4400CW</v>
          </cell>
          <cell r="D308">
            <v>4400</v>
          </cell>
          <cell r="E308">
            <v>1998</v>
          </cell>
          <cell r="F308">
            <v>420000</v>
          </cell>
          <cell r="G308" t="str">
            <v>O</v>
          </cell>
          <cell r="H308" t="str">
            <v>ROAD</v>
          </cell>
        </row>
        <row r="309">
          <cell r="A309" t="str">
            <v>CP</v>
          </cell>
          <cell r="B309">
            <v>8516</v>
          </cell>
          <cell r="C309" t="str">
            <v>AC4400CW</v>
          </cell>
          <cell r="D309">
            <v>4400</v>
          </cell>
          <cell r="E309">
            <v>1998</v>
          </cell>
          <cell r="F309">
            <v>420000</v>
          </cell>
          <cell r="G309" t="str">
            <v>O</v>
          </cell>
          <cell r="H309" t="str">
            <v>ROAD</v>
          </cell>
        </row>
        <row r="310">
          <cell r="A310" t="str">
            <v>CP</v>
          </cell>
          <cell r="B310">
            <v>8517</v>
          </cell>
          <cell r="C310" t="str">
            <v>AC4400CW</v>
          </cell>
          <cell r="D310">
            <v>4400</v>
          </cell>
          <cell r="E310">
            <v>1998</v>
          </cell>
          <cell r="F310">
            <v>420000</v>
          </cell>
          <cell r="G310" t="str">
            <v>O</v>
          </cell>
          <cell r="H310" t="str">
            <v>ROAD</v>
          </cell>
        </row>
        <row r="311">
          <cell r="A311" t="str">
            <v>CP</v>
          </cell>
          <cell r="B311">
            <v>8518</v>
          </cell>
          <cell r="C311" t="str">
            <v>AC4400CW</v>
          </cell>
          <cell r="D311">
            <v>4400</v>
          </cell>
          <cell r="E311">
            <v>1998</v>
          </cell>
          <cell r="F311">
            <v>420000</v>
          </cell>
          <cell r="G311" t="str">
            <v>O</v>
          </cell>
          <cell r="H311" t="str">
            <v>ROAD</v>
          </cell>
        </row>
        <row r="312">
          <cell r="A312" t="str">
            <v>CP</v>
          </cell>
          <cell r="B312">
            <v>8519</v>
          </cell>
          <cell r="C312" t="str">
            <v>AC4400CW</v>
          </cell>
          <cell r="D312">
            <v>4400</v>
          </cell>
          <cell r="E312">
            <v>1998</v>
          </cell>
          <cell r="F312">
            <v>420000</v>
          </cell>
          <cell r="G312" t="str">
            <v>O</v>
          </cell>
          <cell r="H312" t="str">
            <v>ROAD</v>
          </cell>
        </row>
        <row r="313">
          <cell r="A313" t="str">
            <v>CP</v>
          </cell>
          <cell r="B313">
            <v>8520</v>
          </cell>
          <cell r="C313" t="str">
            <v>AC4400CW</v>
          </cell>
          <cell r="D313">
            <v>4400</v>
          </cell>
          <cell r="E313">
            <v>1998</v>
          </cell>
          <cell r="F313">
            <v>420000</v>
          </cell>
          <cell r="G313" t="str">
            <v>O</v>
          </cell>
          <cell r="H313" t="str">
            <v>ROAD</v>
          </cell>
        </row>
        <row r="314">
          <cell r="A314" t="str">
            <v>CP</v>
          </cell>
          <cell r="B314">
            <v>8521</v>
          </cell>
          <cell r="C314" t="str">
            <v>AC4400CW</v>
          </cell>
          <cell r="D314">
            <v>4400</v>
          </cell>
          <cell r="E314">
            <v>1998</v>
          </cell>
          <cell r="F314">
            <v>420000</v>
          </cell>
          <cell r="G314" t="str">
            <v>O</v>
          </cell>
          <cell r="H314" t="str">
            <v>ROAD</v>
          </cell>
        </row>
        <row r="315">
          <cell r="A315" t="str">
            <v>CP</v>
          </cell>
          <cell r="B315">
            <v>8522</v>
          </cell>
          <cell r="C315" t="str">
            <v>AC4400CW</v>
          </cell>
          <cell r="D315">
            <v>4400</v>
          </cell>
          <cell r="E315">
            <v>1998</v>
          </cell>
          <cell r="F315">
            <v>420000</v>
          </cell>
          <cell r="G315" t="str">
            <v>O</v>
          </cell>
          <cell r="H315" t="str">
            <v>ROAD</v>
          </cell>
        </row>
        <row r="316">
          <cell r="A316" t="str">
            <v>CP</v>
          </cell>
          <cell r="B316">
            <v>8523</v>
          </cell>
          <cell r="C316" t="str">
            <v>AC4400CW</v>
          </cell>
          <cell r="D316">
            <v>4400</v>
          </cell>
          <cell r="E316">
            <v>1998</v>
          </cell>
          <cell r="F316">
            <v>420000</v>
          </cell>
          <cell r="G316" t="str">
            <v>O</v>
          </cell>
          <cell r="H316" t="str">
            <v>ROAD</v>
          </cell>
        </row>
        <row r="317">
          <cell r="A317" t="str">
            <v>CP</v>
          </cell>
          <cell r="B317">
            <v>8524</v>
          </cell>
          <cell r="C317" t="str">
            <v>AC4400CW</v>
          </cell>
          <cell r="D317">
            <v>4400</v>
          </cell>
          <cell r="E317">
            <v>1998</v>
          </cell>
          <cell r="F317">
            <v>420000</v>
          </cell>
          <cell r="G317" t="str">
            <v>O</v>
          </cell>
          <cell r="H317" t="str">
            <v>ROAD</v>
          </cell>
        </row>
        <row r="318">
          <cell r="A318" t="str">
            <v>CP</v>
          </cell>
          <cell r="B318">
            <v>8525</v>
          </cell>
          <cell r="C318" t="str">
            <v>AC4400CW</v>
          </cell>
          <cell r="D318">
            <v>4400</v>
          </cell>
          <cell r="E318">
            <v>1998</v>
          </cell>
          <cell r="F318">
            <v>420000</v>
          </cell>
          <cell r="G318" t="str">
            <v>O</v>
          </cell>
          <cell r="H318" t="str">
            <v>ROAD</v>
          </cell>
        </row>
        <row r="319">
          <cell r="A319" t="str">
            <v>CP</v>
          </cell>
          <cell r="B319">
            <v>8526</v>
          </cell>
          <cell r="C319" t="str">
            <v>AC4400CW</v>
          </cell>
          <cell r="D319">
            <v>4400</v>
          </cell>
          <cell r="E319">
            <v>1998</v>
          </cell>
          <cell r="F319">
            <v>420000</v>
          </cell>
          <cell r="G319" t="str">
            <v>O</v>
          </cell>
          <cell r="H319" t="str">
            <v>ROAD</v>
          </cell>
        </row>
        <row r="320">
          <cell r="A320" t="str">
            <v>CP</v>
          </cell>
          <cell r="B320">
            <v>8527</v>
          </cell>
          <cell r="C320" t="str">
            <v>AC4400CW</v>
          </cell>
          <cell r="D320">
            <v>4400</v>
          </cell>
          <cell r="E320">
            <v>1998</v>
          </cell>
          <cell r="F320">
            <v>420000</v>
          </cell>
          <cell r="G320" t="str">
            <v>O</v>
          </cell>
          <cell r="H320" t="str">
            <v>ROAD</v>
          </cell>
        </row>
        <row r="321">
          <cell r="A321" t="str">
            <v>CP</v>
          </cell>
          <cell r="B321">
            <v>8528</v>
          </cell>
          <cell r="C321" t="str">
            <v>AC4400CW</v>
          </cell>
          <cell r="D321">
            <v>4400</v>
          </cell>
          <cell r="E321">
            <v>1998</v>
          </cell>
          <cell r="F321">
            <v>420000</v>
          </cell>
          <cell r="G321" t="str">
            <v>O</v>
          </cell>
          <cell r="H321" t="str">
            <v>ROAD</v>
          </cell>
        </row>
        <row r="322">
          <cell r="A322" t="str">
            <v>CP</v>
          </cell>
          <cell r="B322">
            <v>8529</v>
          </cell>
          <cell r="C322" t="str">
            <v>AC4400CW</v>
          </cell>
          <cell r="D322">
            <v>4400</v>
          </cell>
          <cell r="E322">
            <v>1998</v>
          </cell>
          <cell r="F322">
            <v>420000</v>
          </cell>
          <cell r="G322" t="str">
            <v>O</v>
          </cell>
          <cell r="H322" t="str">
            <v>ROAD</v>
          </cell>
        </row>
        <row r="323">
          <cell r="A323" t="str">
            <v>CP</v>
          </cell>
          <cell r="B323">
            <v>8530</v>
          </cell>
          <cell r="C323" t="str">
            <v>AC4400CW</v>
          </cell>
          <cell r="D323">
            <v>4400</v>
          </cell>
          <cell r="E323">
            <v>1998</v>
          </cell>
          <cell r="F323">
            <v>420000</v>
          </cell>
          <cell r="G323" t="str">
            <v>O</v>
          </cell>
          <cell r="H323" t="str">
            <v>ROAD</v>
          </cell>
        </row>
        <row r="324">
          <cell r="A324" t="str">
            <v>CP</v>
          </cell>
          <cell r="B324">
            <v>8531</v>
          </cell>
          <cell r="C324" t="str">
            <v>AC4400CW</v>
          </cell>
          <cell r="D324">
            <v>4400</v>
          </cell>
          <cell r="E324">
            <v>1998</v>
          </cell>
          <cell r="F324">
            <v>420000</v>
          </cell>
          <cell r="G324" t="str">
            <v>O</v>
          </cell>
          <cell r="H324" t="str">
            <v>ROAD</v>
          </cell>
        </row>
        <row r="325">
          <cell r="A325" t="str">
            <v>CP</v>
          </cell>
          <cell r="B325">
            <v>8532</v>
          </cell>
          <cell r="C325" t="str">
            <v>AC4400CW</v>
          </cell>
          <cell r="D325">
            <v>4400</v>
          </cell>
          <cell r="E325">
            <v>1998</v>
          </cell>
          <cell r="F325">
            <v>420000</v>
          </cell>
          <cell r="G325" t="str">
            <v>O</v>
          </cell>
          <cell r="H325" t="str">
            <v>ROAD</v>
          </cell>
        </row>
        <row r="326">
          <cell r="A326" t="str">
            <v>CP</v>
          </cell>
          <cell r="B326">
            <v>8533</v>
          </cell>
          <cell r="C326" t="str">
            <v>AC4400CW</v>
          </cell>
          <cell r="D326">
            <v>4400</v>
          </cell>
          <cell r="E326">
            <v>1998</v>
          </cell>
          <cell r="F326">
            <v>420000</v>
          </cell>
          <cell r="G326" t="str">
            <v>O</v>
          </cell>
          <cell r="H326" t="str">
            <v>ROAD</v>
          </cell>
        </row>
        <row r="327">
          <cell r="A327" t="str">
            <v>CP</v>
          </cell>
          <cell r="B327">
            <v>8534</v>
          </cell>
          <cell r="C327" t="str">
            <v>AC4400CW</v>
          </cell>
          <cell r="D327">
            <v>4400</v>
          </cell>
          <cell r="E327">
            <v>1998</v>
          </cell>
          <cell r="F327">
            <v>420000</v>
          </cell>
          <cell r="G327" t="str">
            <v>O</v>
          </cell>
          <cell r="H327" t="str">
            <v>ROAD</v>
          </cell>
        </row>
        <row r="328">
          <cell r="A328" t="str">
            <v>CP</v>
          </cell>
          <cell r="B328">
            <v>8535</v>
          </cell>
          <cell r="C328" t="str">
            <v>AC4400CW</v>
          </cell>
          <cell r="D328">
            <v>4400</v>
          </cell>
          <cell r="E328">
            <v>1998</v>
          </cell>
          <cell r="F328">
            <v>420000</v>
          </cell>
          <cell r="G328" t="str">
            <v>O</v>
          </cell>
          <cell r="H328" t="str">
            <v>ROAD</v>
          </cell>
        </row>
        <row r="329">
          <cell r="A329" t="str">
            <v>CP</v>
          </cell>
          <cell r="B329">
            <v>8536</v>
          </cell>
          <cell r="C329" t="str">
            <v>AC4400CW</v>
          </cell>
          <cell r="D329">
            <v>4400</v>
          </cell>
          <cell r="E329">
            <v>1998</v>
          </cell>
          <cell r="F329">
            <v>420000</v>
          </cell>
          <cell r="G329" t="str">
            <v>O</v>
          </cell>
          <cell r="H329" t="str">
            <v>ROAD</v>
          </cell>
        </row>
        <row r="330">
          <cell r="A330" t="str">
            <v>CP</v>
          </cell>
          <cell r="B330">
            <v>8537</v>
          </cell>
          <cell r="C330" t="str">
            <v>AC4400CW</v>
          </cell>
          <cell r="D330">
            <v>4400</v>
          </cell>
          <cell r="E330">
            <v>1998</v>
          </cell>
          <cell r="F330">
            <v>420000</v>
          </cell>
          <cell r="G330" t="str">
            <v>O</v>
          </cell>
          <cell r="H330" t="str">
            <v>ROAD</v>
          </cell>
        </row>
        <row r="331">
          <cell r="A331" t="str">
            <v>CP</v>
          </cell>
          <cell r="B331">
            <v>8538</v>
          </cell>
          <cell r="C331" t="str">
            <v>AC4400CW</v>
          </cell>
          <cell r="D331">
            <v>4400</v>
          </cell>
          <cell r="E331">
            <v>1998</v>
          </cell>
          <cell r="F331">
            <v>420000</v>
          </cell>
          <cell r="G331" t="str">
            <v>O</v>
          </cell>
          <cell r="H331" t="str">
            <v>ROAD</v>
          </cell>
        </row>
        <row r="332">
          <cell r="A332" t="str">
            <v>CP</v>
          </cell>
          <cell r="B332">
            <v>8539</v>
          </cell>
          <cell r="C332" t="str">
            <v>AC4400CW</v>
          </cell>
          <cell r="D332">
            <v>4400</v>
          </cell>
          <cell r="E332">
            <v>1998</v>
          </cell>
          <cell r="F332">
            <v>420000</v>
          </cell>
          <cell r="G332" t="str">
            <v>O</v>
          </cell>
          <cell r="H332" t="str">
            <v>ROAD</v>
          </cell>
        </row>
        <row r="333">
          <cell r="A333" t="str">
            <v>CP</v>
          </cell>
          <cell r="B333">
            <v>8540</v>
          </cell>
          <cell r="C333" t="str">
            <v>AC4400CW</v>
          </cell>
          <cell r="D333">
            <v>4400</v>
          </cell>
          <cell r="E333">
            <v>1998</v>
          </cell>
          <cell r="F333">
            <v>420000</v>
          </cell>
          <cell r="G333" t="str">
            <v>O</v>
          </cell>
          <cell r="H333" t="str">
            <v>ROAD</v>
          </cell>
        </row>
        <row r="334">
          <cell r="A334" t="str">
            <v>CP</v>
          </cell>
          <cell r="B334">
            <v>8541</v>
          </cell>
          <cell r="C334" t="str">
            <v>AC4400CW</v>
          </cell>
          <cell r="D334">
            <v>4400</v>
          </cell>
          <cell r="E334">
            <v>1998</v>
          </cell>
          <cell r="F334">
            <v>420000</v>
          </cell>
          <cell r="G334" t="str">
            <v>O</v>
          </cell>
          <cell r="H334" t="str">
            <v>ROAD</v>
          </cell>
        </row>
        <row r="335">
          <cell r="A335" t="str">
            <v>CP</v>
          </cell>
          <cell r="B335">
            <v>8542</v>
          </cell>
          <cell r="C335" t="str">
            <v>AC4400CW</v>
          </cell>
          <cell r="D335">
            <v>4400</v>
          </cell>
          <cell r="E335">
            <v>1998</v>
          </cell>
          <cell r="F335">
            <v>420000</v>
          </cell>
          <cell r="G335" t="str">
            <v>O</v>
          </cell>
          <cell r="H335" t="str">
            <v>ROAD</v>
          </cell>
        </row>
        <row r="336">
          <cell r="A336" t="str">
            <v>CP</v>
          </cell>
          <cell r="B336">
            <v>8543</v>
          </cell>
          <cell r="C336" t="str">
            <v>AC4400CW</v>
          </cell>
          <cell r="D336">
            <v>4400</v>
          </cell>
          <cell r="E336">
            <v>1998</v>
          </cell>
          <cell r="F336">
            <v>420000</v>
          </cell>
          <cell r="G336" t="str">
            <v>O</v>
          </cell>
          <cell r="H336" t="str">
            <v>ROAD</v>
          </cell>
        </row>
        <row r="337">
          <cell r="A337" t="str">
            <v>CP</v>
          </cell>
          <cell r="B337">
            <v>8544</v>
          </cell>
          <cell r="C337" t="str">
            <v>AC4400CW</v>
          </cell>
          <cell r="D337">
            <v>4400</v>
          </cell>
          <cell r="E337">
            <v>1998</v>
          </cell>
          <cell r="F337">
            <v>420000</v>
          </cell>
          <cell r="G337" t="str">
            <v>O</v>
          </cell>
          <cell r="H337" t="str">
            <v>ROAD</v>
          </cell>
        </row>
        <row r="338">
          <cell r="A338" t="str">
            <v>CP</v>
          </cell>
          <cell r="B338">
            <v>8545</v>
          </cell>
          <cell r="C338" t="str">
            <v>AC4400CW</v>
          </cell>
          <cell r="D338">
            <v>4400</v>
          </cell>
          <cell r="E338">
            <v>1998</v>
          </cell>
          <cell r="F338">
            <v>420000</v>
          </cell>
          <cell r="G338" t="str">
            <v>O</v>
          </cell>
          <cell r="H338" t="str">
            <v>ROAD</v>
          </cell>
        </row>
        <row r="339">
          <cell r="A339" t="str">
            <v>CP</v>
          </cell>
          <cell r="B339">
            <v>8546</v>
          </cell>
          <cell r="C339" t="str">
            <v>AC4400CW</v>
          </cell>
          <cell r="D339">
            <v>4400</v>
          </cell>
          <cell r="E339">
            <v>1998</v>
          </cell>
          <cell r="F339">
            <v>420000</v>
          </cell>
          <cell r="G339" t="str">
            <v>O</v>
          </cell>
          <cell r="H339" t="str">
            <v>ROAD</v>
          </cell>
        </row>
        <row r="340">
          <cell r="A340" t="str">
            <v>CP</v>
          </cell>
          <cell r="B340">
            <v>8547</v>
          </cell>
          <cell r="C340" t="str">
            <v>AC4400CW</v>
          </cell>
          <cell r="D340">
            <v>4400</v>
          </cell>
          <cell r="E340">
            <v>1998</v>
          </cell>
          <cell r="F340">
            <v>420000</v>
          </cell>
          <cell r="G340" t="str">
            <v>O</v>
          </cell>
          <cell r="H340" t="str">
            <v>ROAD</v>
          </cell>
        </row>
        <row r="341">
          <cell r="A341" t="str">
            <v>CP</v>
          </cell>
          <cell r="B341">
            <v>8548</v>
          </cell>
          <cell r="C341" t="str">
            <v>AC4400CW</v>
          </cell>
          <cell r="D341">
            <v>4400</v>
          </cell>
          <cell r="E341">
            <v>1998</v>
          </cell>
          <cell r="F341">
            <v>420000</v>
          </cell>
          <cell r="G341" t="str">
            <v>O</v>
          </cell>
          <cell r="H341" t="str">
            <v>ROAD</v>
          </cell>
        </row>
        <row r="342">
          <cell r="A342" t="str">
            <v>CP</v>
          </cell>
          <cell r="B342">
            <v>8549</v>
          </cell>
          <cell r="C342" t="str">
            <v>AC4400CW</v>
          </cell>
          <cell r="D342">
            <v>4400</v>
          </cell>
          <cell r="E342">
            <v>1998</v>
          </cell>
          <cell r="F342">
            <v>420000</v>
          </cell>
          <cell r="G342" t="str">
            <v>O</v>
          </cell>
          <cell r="H342" t="str">
            <v>ROAD</v>
          </cell>
        </row>
        <row r="343">
          <cell r="A343" t="str">
            <v>CP</v>
          </cell>
          <cell r="B343">
            <v>8550</v>
          </cell>
          <cell r="C343" t="str">
            <v>AC4400CW</v>
          </cell>
          <cell r="D343">
            <v>4400</v>
          </cell>
          <cell r="E343">
            <v>1998</v>
          </cell>
          <cell r="F343">
            <v>420000</v>
          </cell>
          <cell r="G343" t="str">
            <v>O</v>
          </cell>
          <cell r="H343" t="str">
            <v>ROAD</v>
          </cell>
        </row>
        <row r="344">
          <cell r="A344" t="str">
            <v>CP</v>
          </cell>
          <cell r="B344">
            <v>8551</v>
          </cell>
          <cell r="C344" t="str">
            <v>AC4400CW</v>
          </cell>
          <cell r="D344">
            <v>4400</v>
          </cell>
          <cell r="E344">
            <v>1998</v>
          </cell>
          <cell r="F344">
            <v>420000</v>
          </cell>
          <cell r="G344" t="str">
            <v>O</v>
          </cell>
          <cell r="H344" t="str">
            <v>ROAD</v>
          </cell>
        </row>
        <row r="345">
          <cell r="A345" t="str">
            <v>CP</v>
          </cell>
          <cell r="B345">
            <v>8552</v>
          </cell>
          <cell r="C345" t="str">
            <v>AC4400CW</v>
          </cell>
          <cell r="D345">
            <v>4400</v>
          </cell>
          <cell r="E345">
            <v>1998</v>
          </cell>
          <cell r="F345">
            <v>420000</v>
          </cell>
          <cell r="G345" t="str">
            <v>O</v>
          </cell>
          <cell r="H345" t="str">
            <v>ROAD</v>
          </cell>
        </row>
        <row r="346">
          <cell r="A346" t="str">
            <v>CP</v>
          </cell>
          <cell r="B346">
            <v>8553</v>
          </cell>
          <cell r="C346" t="str">
            <v>AC4400CW</v>
          </cell>
          <cell r="D346">
            <v>4400</v>
          </cell>
          <cell r="E346">
            <v>1998</v>
          </cell>
          <cell r="F346">
            <v>420000</v>
          </cell>
          <cell r="G346" t="str">
            <v>O</v>
          </cell>
          <cell r="H346" t="str">
            <v>ROAD</v>
          </cell>
        </row>
        <row r="347">
          <cell r="A347" t="str">
            <v>CP</v>
          </cell>
          <cell r="B347">
            <v>8554</v>
          </cell>
          <cell r="C347" t="str">
            <v>AC4400CW</v>
          </cell>
          <cell r="D347">
            <v>4400</v>
          </cell>
          <cell r="E347">
            <v>1998</v>
          </cell>
          <cell r="F347">
            <v>420000</v>
          </cell>
          <cell r="G347" t="str">
            <v>O</v>
          </cell>
          <cell r="H347" t="str">
            <v>ROAD</v>
          </cell>
        </row>
        <row r="348">
          <cell r="A348" t="str">
            <v>CP</v>
          </cell>
          <cell r="B348">
            <v>8555</v>
          </cell>
          <cell r="C348" t="str">
            <v>AC4400CW</v>
          </cell>
          <cell r="D348">
            <v>4400</v>
          </cell>
          <cell r="E348">
            <v>1998</v>
          </cell>
          <cell r="F348">
            <v>420000</v>
          </cell>
          <cell r="G348" t="str">
            <v>O</v>
          </cell>
          <cell r="H348" t="str">
            <v>ROAD</v>
          </cell>
        </row>
        <row r="349">
          <cell r="A349" t="str">
            <v>CP</v>
          </cell>
          <cell r="B349">
            <v>8556</v>
          </cell>
          <cell r="C349" t="str">
            <v>AC4400CW</v>
          </cell>
          <cell r="D349">
            <v>4400</v>
          </cell>
          <cell r="E349">
            <v>1998</v>
          </cell>
          <cell r="F349">
            <v>420000</v>
          </cell>
          <cell r="G349" t="str">
            <v>O</v>
          </cell>
          <cell r="H349" t="str">
            <v>ROAD</v>
          </cell>
        </row>
        <row r="350">
          <cell r="A350" t="str">
            <v>CP</v>
          </cell>
          <cell r="B350">
            <v>8557</v>
          </cell>
          <cell r="C350" t="str">
            <v>AC4400CW</v>
          </cell>
          <cell r="D350">
            <v>4400</v>
          </cell>
          <cell r="E350">
            <v>1998</v>
          </cell>
          <cell r="F350">
            <v>420000</v>
          </cell>
          <cell r="G350" t="str">
            <v>O</v>
          </cell>
          <cell r="H350" t="str">
            <v>ROAD</v>
          </cell>
        </row>
        <row r="351">
          <cell r="A351" t="str">
            <v>CP</v>
          </cell>
          <cell r="B351">
            <v>8558</v>
          </cell>
          <cell r="C351" t="str">
            <v>AC4400CW</v>
          </cell>
          <cell r="D351">
            <v>4400</v>
          </cell>
          <cell r="E351">
            <v>1998</v>
          </cell>
          <cell r="F351">
            <v>420000</v>
          </cell>
          <cell r="G351" t="str">
            <v>O</v>
          </cell>
          <cell r="H351" t="str">
            <v>ROAD</v>
          </cell>
        </row>
        <row r="352">
          <cell r="A352" t="str">
            <v>CP</v>
          </cell>
          <cell r="B352">
            <v>8559</v>
          </cell>
          <cell r="C352" t="str">
            <v>AC4400CW</v>
          </cell>
          <cell r="D352">
            <v>4400</v>
          </cell>
          <cell r="E352">
            <v>1998</v>
          </cell>
          <cell r="F352">
            <v>420000</v>
          </cell>
          <cell r="G352" t="str">
            <v>O</v>
          </cell>
          <cell r="H352" t="str">
            <v>ROAD</v>
          </cell>
        </row>
        <row r="353">
          <cell r="A353" t="str">
            <v>CP</v>
          </cell>
          <cell r="B353">
            <v>8560</v>
          </cell>
          <cell r="C353" t="str">
            <v>AC4400CW</v>
          </cell>
          <cell r="D353">
            <v>4400</v>
          </cell>
          <cell r="E353">
            <v>1998</v>
          </cell>
          <cell r="F353">
            <v>420000</v>
          </cell>
          <cell r="G353" t="str">
            <v>O</v>
          </cell>
          <cell r="H353" t="str">
            <v>ROAD</v>
          </cell>
        </row>
        <row r="354">
          <cell r="A354" t="str">
            <v>CP</v>
          </cell>
          <cell r="B354">
            <v>8561</v>
          </cell>
          <cell r="C354" t="str">
            <v>AC4400CW</v>
          </cell>
          <cell r="D354">
            <v>4400</v>
          </cell>
          <cell r="E354">
            <v>1998</v>
          </cell>
          <cell r="F354">
            <v>420000</v>
          </cell>
          <cell r="G354" t="str">
            <v>O</v>
          </cell>
          <cell r="H354" t="str">
            <v>ROAD</v>
          </cell>
        </row>
        <row r="355">
          <cell r="A355" t="str">
            <v>CP</v>
          </cell>
          <cell r="B355">
            <v>8562</v>
          </cell>
          <cell r="C355" t="str">
            <v>AC4400CW</v>
          </cell>
          <cell r="D355">
            <v>4400</v>
          </cell>
          <cell r="E355">
            <v>1998</v>
          </cell>
          <cell r="F355">
            <v>420000</v>
          </cell>
          <cell r="G355" t="str">
            <v>O</v>
          </cell>
          <cell r="H355" t="str">
            <v>ROAD</v>
          </cell>
        </row>
        <row r="356">
          <cell r="A356" t="str">
            <v>CP</v>
          </cell>
          <cell r="B356">
            <v>8563</v>
          </cell>
          <cell r="C356" t="str">
            <v>AC4400CW</v>
          </cell>
          <cell r="D356">
            <v>4400</v>
          </cell>
          <cell r="E356">
            <v>1998</v>
          </cell>
          <cell r="F356">
            <v>420000</v>
          </cell>
          <cell r="G356" t="str">
            <v>O</v>
          </cell>
          <cell r="H356" t="str">
            <v>ROAD</v>
          </cell>
        </row>
        <row r="357">
          <cell r="A357" t="str">
            <v>CP</v>
          </cell>
          <cell r="B357">
            <v>8564</v>
          </cell>
          <cell r="C357" t="str">
            <v>AC4400CW</v>
          </cell>
          <cell r="D357">
            <v>4400</v>
          </cell>
          <cell r="E357">
            <v>1998</v>
          </cell>
          <cell r="F357">
            <v>420000</v>
          </cell>
          <cell r="G357" t="str">
            <v>O</v>
          </cell>
          <cell r="H357" t="str">
            <v>ROAD</v>
          </cell>
        </row>
        <row r="358">
          <cell r="A358" t="str">
            <v>CP</v>
          </cell>
          <cell r="B358">
            <v>8565</v>
          </cell>
          <cell r="C358" t="str">
            <v>AC4400CW</v>
          </cell>
          <cell r="D358">
            <v>4400</v>
          </cell>
          <cell r="E358">
            <v>1998</v>
          </cell>
          <cell r="F358">
            <v>420000</v>
          </cell>
          <cell r="G358" t="str">
            <v>O</v>
          </cell>
          <cell r="H358" t="str">
            <v>ROAD</v>
          </cell>
        </row>
        <row r="359">
          <cell r="A359" t="str">
            <v>CP</v>
          </cell>
          <cell r="B359">
            <v>8566</v>
          </cell>
          <cell r="C359" t="str">
            <v>AC4400CW</v>
          </cell>
          <cell r="D359">
            <v>4400</v>
          </cell>
          <cell r="E359">
            <v>1998</v>
          </cell>
          <cell r="F359">
            <v>420000</v>
          </cell>
          <cell r="G359" t="str">
            <v>O</v>
          </cell>
          <cell r="H359" t="str">
            <v>ROAD</v>
          </cell>
        </row>
        <row r="360">
          <cell r="A360" t="str">
            <v>CP</v>
          </cell>
          <cell r="B360">
            <v>8567</v>
          </cell>
          <cell r="C360" t="str">
            <v>AC4400CW</v>
          </cell>
          <cell r="D360">
            <v>4400</v>
          </cell>
          <cell r="E360">
            <v>1998</v>
          </cell>
          <cell r="F360">
            <v>420000</v>
          </cell>
          <cell r="G360" t="str">
            <v>O</v>
          </cell>
          <cell r="H360" t="str">
            <v>ROAD</v>
          </cell>
        </row>
        <row r="361">
          <cell r="A361" t="str">
            <v>CP</v>
          </cell>
          <cell r="B361">
            <v>8568</v>
          </cell>
          <cell r="C361" t="str">
            <v>AC4400CW</v>
          </cell>
          <cell r="D361">
            <v>4400</v>
          </cell>
          <cell r="E361">
            <v>1998</v>
          </cell>
          <cell r="F361">
            <v>420000</v>
          </cell>
          <cell r="G361" t="str">
            <v>O</v>
          </cell>
          <cell r="H361" t="str">
            <v>ROAD</v>
          </cell>
        </row>
        <row r="362">
          <cell r="A362" t="str">
            <v>CP</v>
          </cell>
          <cell r="B362">
            <v>8569</v>
          </cell>
          <cell r="C362" t="str">
            <v>AC4400CW</v>
          </cell>
          <cell r="D362">
            <v>4400</v>
          </cell>
          <cell r="E362">
            <v>1998</v>
          </cell>
          <cell r="F362">
            <v>420000</v>
          </cell>
          <cell r="G362" t="str">
            <v>O</v>
          </cell>
          <cell r="H362" t="str">
            <v>ROAD</v>
          </cell>
        </row>
        <row r="363">
          <cell r="A363" t="str">
            <v>CP</v>
          </cell>
          <cell r="B363">
            <v>8570</v>
          </cell>
          <cell r="C363" t="str">
            <v>AC4400CW</v>
          </cell>
          <cell r="D363">
            <v>4400</v>
          </cell>
          <cell r="E363">
            <v>1998</v>
          </cell>
          <cell r="F363">
            <v>420000</v>
          </cell>
          <cell r="G363" t="str">
            <v>O</v>
          </cell>
          <cell r="H363" t="str">
            <v>ROAD</v>
          </cell>
        </row>
        <row r="364">
          <cell r="A364" t="str">
            <v>CP</v>
          </cell>
          <cell r="B364">
            <v>8571</v>
          </cell>
          <cell r="C364" t="str">
            <v>AC4400CW</v>
          </cell>
          <cell r="D364">
            <v>4400</v>
          </cell>
          <cell r="E364">
            <v>1998</v>
          </cell>
          <cell r="F364">
            <v>420000</v>
          </cell>
          <cell r="G364" t="str">
            <v>O</v>
          </cell>
          <cell r="H364" t="str">
            <v>ROAD</v>
          </cell>
        </row>
        <row r="365">
          <cell r="A365" t="str">
            <v>CP</v>
          </cell>
          <cell r="B365">
            <v>8572</v>
          </cell>
          <cell r="C365" t="str">
            <v>AC4400CW</v>
          </cell>
          <cell r="D365">
            <v>4400</v>
          </cell>
          <cell r="E365">
            <v>1998</v>
          </cell>
          <cell r="F365">
            <v>420000</v>
          </cell>
          <cell r="G365" t="str">
            <v>O</v>
          </cell>
          <cell r="H365" t="str">
            <v>ROAD</v>
          </cell>
        </row>
        <row r="366">
          <cell r="A366" t="str">
            <v>CP</v>
          </cell>
          <cell r="B366">
            <v>8573</v>
          </cell>
          <cell r="C366" t="str">
            <v>AC4400CW</v>
          </cell>
          <cell r="D366">
            <v>4400</v>
          </cell>
          <cell r="E366">
            <v>1998</v>
          </cell>
          <cell r="F366">
            <v>420000</v>
          </cell>
          <cell r="G366" t="str">
            <v>O</v>
          </cell>
          <cell r="H366" t="str">
            <v>ROAD</v>
          </cell>
        </row>
        <row r="367">
          <cell r="A367" t="str">
            <v>CP</v>
          </cell>
          <cell r="B367">
            <v>8574</v>
          </cell>
          <cell r="C367" t="str">
            <v>AC4400CW</v>
          </cell>
          <cell r="D367">
            <v>4400</v>
          </cell>
          <cell r="E367">
            <v>1998</v>
          </cell>
          <cell r="F367">
            <v>420000</v>
          </cell>
          <cell r="G367" t="str">
            <v>O</v>
          </cell>
          <cell r="H367" t="str">
            <v>ROAD</v>
          </cell>
        </row>
        <row r="368">
          <cell r="A368" t="str">
            <v>CP</v>
          </cell>
          <cell r="B368">
            <v>8575</v>
          </cell>
          <cell r="C368" t="str">
            <v>AC4400CW</v>
          </cell>
          <cell r="D368">
            <v>4400</v>
          </cell>
          <cell r="E368">
            <v>1998</v>
          </cell>
          <cell r="F368">
            <v>420000</v>
          </cell>
          <cell r="G368" t="str">
            <v>O</v>
          </cell>
          <cell r="H368" t="str">
            <v>ROAD</v>
          </cell>
        </row>
        <row r="369">
          <cell r="A369" t="str">
            <v>CP</v>
          </cell>
          <cell r="B369">
            <v>8576</v>
          </cell>
          <cell r="C369" t="str">
            <v>AC4400CW</v>
          </cell>
          <cell r="D369">
            <v>4400</v>
          </cell>
          <cell r="E369">
            <v>1998</v>
          </cell>
          <cell r="F369">
            <v>420000</v>
          </cell>
          <cell r="G369" t="str">
            <v>O</v>
          </cell>
          <cell r="H369" t="str">
            <v>ROAD</v>
          </cell>
          <cell r="I369" t="str">
            <v>buy</v>
          </cell>
        </row>
        <row r="370">
          <cell r="A370" t="str">
            <v>CP</v>
          </cell>
          <cell r="B370">
            <v>8577</v>
          </cell>
          <cell r="C370" t="str">
            <v>AC4400CW</v>
          </cell>
          <cell r="D370">
            <v>4400</v>
          </cell>
          <cell r="E370">
            <v>1998</v>
          </cell>
          <cell r="F370">
            <v>420000</v>
          </cell>
          <cell r="G370" t="str">
            <v>O</v>
          </cell>
          <cell r="H370" t="str">
            <v>ROAD</v>
          </cell>
          <cell r="I370" t="str">
            <v>buy</v>
          </cell>
        </row>
        <row r="371">
          <cell r="A371" t="str">
            <v>CP</v>
          </cell>
          <cell r="B371">
            <v>8578</v>
          </cell>
          <cell r="C371" t="str">
            <v>AC4400CW</v>
          </cell>
          <cell r="D371">
            <v>4400</v>
          </cell>
          <cell r="E371">
            <v>1998</v>
          </cell>
          <cell r="F371">
            <v>420000</v>
          </cell>
          <cell r="G371" t="str">
            <v>O</v>
          </cell>
          <cell r="H371" t="str">
            <v>ROAD</v>
          </cell>
          <cell r="I371" t="str">
            <v>buy</v>
          </cell>
        </row>
        <row r="372">
          <cell r="A372" t="str">
            <v>CP</v>
          </cell>
          <cell r="B372">
            <v>8579</v>
          </cell>
          <cell r="C372" t="str">
            <v>AC4400CW</v>
          </cell>
          <cell r="D372">
            <v>4400</v>
          </cell>
          <cell r="E372">
            <v>1998</v>
          </cell>
          <cell r="F372">
            <v>420000</v>
          </cell>
          <cell r="G372" t="str">
            <v>O</v>
          </cell>
          <cell r="H372" t="str">
            <v>ROAD</v>
          </cell>
        </row>
        <row r="373">
          <cell r="A373" t="str">
            <v>CP</v>
          </cell>
          <cell r="B373">
            <v>8580</v>
          </cell>
          <cell r="C373" t="str">
            <v>AC4400CW</v>
          </cell>
          <cell r="D373">
            <v>4400</v>
          </cell>
          <cell r="E373">
            <v>1998</v>
          </cell>
          <cell r="F373">
            <v>420000</v>
          </cell>
          <cell r="G373" t="str">
            <v>O</v>
          </cell>
          <cell r="H373" t="str">
            <v>ROAD</v>
          </cell>
        </row>
        <row r="375">
          <cell r="B375">
            <v>363</v>
          </cell>
          <cell r="D375">
            <v>1107800</v>
          </cell>
          <cell r="F375">
            <v>123619294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detail"/>
      <sheetName val="99locos"/>
      <sheetName val="ret-bill99"/>
      <sheetName val="99leased"/>
      <sheetName val="99loc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37449.410385300929</v>
          </cell>
          <cell r="C1" t="str">
            <v>4Q 1999 LEASE REPORT</v>
          </cell>
          <cell r="F1" t="str">
            <v>LONG-TERM OPERATING LEASES (prepared by MMM)</v>
          </cell>
        </row>
        <row r="2">
          <cell r="O2" t="str">
            <v>Thereafter--------------------------------------------------------------------------------------------------------</v>
          </cell>
        </row>
        <row r="3">
          <cell r="A3" t="str">
            <v>R-1</v>
          </cell>
          <cell r="B3" t="str">
            <v>LEASE TITLE</v>
          </cell>
          <cell r="D3" t="str">
            <v>LEASE</v>
          </cell>
          <cell r="I3" t="str">
            <v>DATE OF</v>
          </cell>
          <cell r="J3" t="str">
            <v>PYMTS</v>
          </cell>
          <cell r="K3" t="str">
            <v>PER</v>
          </cell>
          <cell r="V3" t="str">
            <v xml:space="preserve">               </v>
          </cell>
          <cell r="W3" t="str">
            <v>2009 &amp;</v>
          </cell>
          <cell r="AA3" t="str">
            <v>2005 &amp;</v>
          </cell>
        </row>
        <row r="4">
          <cell r="A4" t="str">
            <v>LINE</v>
          </cell>
          <cell r="B4" t="str">
            <v>(Lessor/Trustee)</v>
          </cell>
          <cell r="C4" t="str">
            <v>DA#</v>
          </cell>
          <cell r="D4" t="str">
            <v>DATE</v>
          </cell>
          <cell r="E4" t="str">
            <v>MARK</v>
          </cell>
          <cell r="F4" t="str">
            <v>CAR SERIES</v>
          </cell>
          <cell r="G4" t="str">
            <v>QTY</v>
          </cell>
          <cell r="H4" t="str">
            <v>PYMT/UNIT</v>
          </cell>
          <cell r="I4" t="str">
            <v>LAST PYMT</v>
          </cell>
          <cell r="J4" t="str">
            <v>LEFT</v>
          </cell>
          <cell r="K4" t="str">
            <v>YR</v>
          </cell>
          <cell r="L4" t="str">
            <v>2000</v>
          </cell>
          <cell r="M4" t="str">
            <v>2001</v>
          </cell>
          <cell r="N4" t="str">
            <v>2002</v>
          </cell>
          <cell r="O4" t="str">
            <v>2003</v>
          </cell>
          <cell r="P4" t="str">
            <v>2004</v>
          </cell>
          <cell r="Q4" t="str">
            <v>2005</v>
          </cell>
          <cell r="R4" t="str">
            <v>2006</v>
          </cell>
          <cell r="T4" t="str">
            <v>2007</v>
          </cell>
          <cell r="V4" t="str">
            <v>2008</v>
          </cell>
          <cell r="W4" t="str">
            <v>BEYOND</v>
          </cell>
          <cell r="Y4" t="str">
            <v>TOTAL</v>
          </cell>
          <cell r="AA4" t="str">
            <v>AFTER</v>
          </cell>
        </row>
        <row r="5">
          <cell r="A5">
            <v>42</v>
          </cell>
          <cell r="B5" t="str">
            <v>CK INDUSTRIES</v>
          </cell>
          <cell r="C5" t="str">
            <v>7404</v>
          </cell>
          <cell r="D5" t="str">
            <v>2-28-86</v>
          </cell>
          <cell r="E5" t="str">
            <v>SOO</v>
          </cell>
          <cell r="F5" t="str">
            <v>62300-62519</v>
          </cell>
          <cell r="G5">
            <v>78</v>
          </cell>
          <cell r="H5" t="str">
            <v>310.00</v>
          </cell>
          <cell r="I5" t="str">
            <v>4/01</v>
          </cell>
          <cell r="J5" t="str">
            <v>16</v>
          </cell>
          <cell r="K5" t="str">
            <v>12</v>
          </cell>
          <cell r="L5">
            <v>290160</v>
          </cell>
          <cell r="M5">
            <v>96720</v>
          </cell>
          <cell r="Y5">
            <v>386880</v>
          </cell>
          <cell r="AA5">
            <v>0</v>
          </cell>
        </row>
        <row r="6">
          <cell r="B6" t="str">
            <v>COLONIAL PACIFIC LEASING</v>
          </cell>
          <cell r="C6" t="str">
            <v>7638</v>
          </cell>
          <cell r="D6" t="str">
            <v>10-3-88</v>
          </cell>
          <cell r="E6" t="str">
            <v>ETTX</v>
          </cell>
          <cell r="F6" t="str">
            <v>RACKS</v>
          </cell>
          <cell r="G6">
            <v>41</v>
          </cell>
          <cell r="H6" t="str">
            <v>FLUCTUATING</v>
          </cell>
          <cell r="I6" t="str">
            <v>6/00</v>
          </cell>
          <cell r="J6" t="str">
            <v>2</v>
          </cell>
          <cell r="K6" t="str">
            <v>4</v>
          </cell>
          <cell r="L6">
            <v>92193</v>
          </cell>
          <cell r="M6" t="str">
            <v xml:space="preserve">      </v>
          </cell>
          <cell r="Y6">
            <v>92193</v>
          </cell>
          <cell r="AA6">
            <v>0</v>
          </cell>
        </row>
        <row r="7">
          <cell r="B7" t="str">
            <v>COLONIAL PACIFIC LEASING</v>
          </cell>
          <cell r="C7" t="str">
            <v>7707</v>
          </cell>
          <cell r="D7" t="str">
            <v>5-23-89</v>
          </cell>
          <cell r="E7" t="str">
            <v>TTGX</v>
          </cell>
          <cell r="F7" t="str">
            <v>RACKS</v>
          </cell>
          <cell r="G7">
            <v>79</v>
          </cell>
          <cell r="H7" t="str">
            <v>FLUCTUATING</v>
          </cell>
          <cell r="I7" t="str">
            <v>4/01</v>
          </cell>
          <cell r="J7" t="str">
            <v>6</v>
          </cell>
          <cell r="K7" t="str">
            <v>4</v>
          </cell>
          <cell r="L7">
            <v>332143</v>
          </cell>
          <cell r="M7">
            <v>166072</v>
          </cell>
          <cell r="N7" t="str">
            <v xml:space="preserve">        </v>
          </cell>
          <cell r="Y7">
            <v>498215</v>
          </cell>
          <cell r="AA7">
            <v>0</v>
          </cell>
        </row>
        <row r="8">
          <cell r="A8" t="str">
            <v>loco</v>
          </cell>
          <cell r="B8" t="str">
            <v>CONNELL FINANCE</v>
          </cell>
          <cell r="C8" t="str">
            <v>7350</v>
          </cell>
          <cell r="D8" t="str">
            <v>1-15-91</v>
          </cell>
          <cell r="E8" t="str">
            <v>SOO</v>
          </cell>
          <cell r="F8" t="str">
            <v>1532-1563,1404,1429,1434-1437</v>
          </cell>
          <cell r="G8">
            <v>36</v>
          </cell>
          <cell r="H8" t="str">
            <v>3497.92</v>
          </cell>
          <cell r="I8" t="str">
            <v>1/03</v>
          </cell>
          <cell r="J8" t="str">
            <v>37</v>
          </cell>
          <cell r="K8" t="str">
            <v>12</v>
          </cell>
          <cell r="L8">
            <v>1511101</v>
          </cell>
          <cell r="M8">
            <v>1511101</v>
          </cell>
          <cell r="N8">
            <v>1511101</v>
          </cell>
          <cell r="O8">
            <v>125925</v>
          </cell>
          <cell r="P8" t="str">
            <v xml:space="preserve">          </v>
          </cell>
          <cell r="Y8">
            <v>4659228</v>
          </cell>
          <cell r="AA8">
            <v>0</v>
          </cell>
        </row>
        <row r="9">
          <cell r="A9">
            <v>38</v>
          </cell>
          <cell r="B9" t="str">
            <v>FIRST NATL BANK MD - ALLFIRST</v>
          </cell>
          <cell r="C9" t="str">
            <v>7353</v>
          </cell>
          <cell r="D9" t="str">
            <v>3-15-93</v>
          </cell>
          <cell r="E9" t="str">
            <v>MILW</v>
          </cell>
          <cell r="F9" t="str">
            <v>4784-4806</v>
          </cell>
          <cell r="G9">
            <v>18</v>
          </cell>
          <cell r="H9" t="str">
            <v>350.00</v>
          </cell>
          <cell r="I9" t="str">
            <v>3/03</v>
          </cell>
          <cell r="J9" t="str">
            <v>39</v>
          </cell>
          <cell r="K9" t="str">
            <v>12</v>
          </cell>
          <cell r="L9">
            <v>75600</v>
          </cell>
          <cell r="M9">
            <v>75600</v>
          </cell>
          <cell r="N9">
            <v>75600</v>
          </cell>
          <cell r="O9">
            <v>18900</v>
          </cell>
          <cell r="P9" t="str">
            <v xml:space="preserve">        </v>
          </cell>
          <cell r="Y9">
            <v>245700</v>
          </cell>
          <cell r="AA9">
            <v>0</v>
          </cell>
        </row>
        <row r="10">
          <cell r="A10" t="str">
            <v>loco</v>
          </cell>
          <cell r="B10" t="str">
            <v>FIRST UNION NATL BANK-MERID(A)</v>
          </cell>
          <cell r="C10" t="str">
            <v>7689</v>
          </cell>
          <cell r="D10" t="str">
            <v>4-14-89</v>
          </cell>
          <cell r="E10" t="str">
            <v>SOO</v>
          </cell>
          <cell r="F10" t="str">
            <v>6021-6041</v>
          </cell>
          <cell r="G10">
            <v>21</v>
          </cell>
          <cell r="H10" t="str">
            <v>FLUCTUATING</v>
          </cell>
          <cell r="I10" t="str">
            <v>7/09</v>
          </cell>
          <cell r="J10" t="str">
            <v>20</v>
          </cell>
          <cell r="K10" t="str">
            <v>2</v>
          </cell>
          <cell r="L10">
            <v>2986342</v>
          </cell>
          <cell r="M10">
            <v>2986342</v>
          </cell>
          <cell r="N10">
            <v>2986342</v>
          </cell>
          <cell r="O10">
            <v>2986342</v>
          </cell>
          <cell r="P10">
            <v>2986342</v>
          </cell>
          <cell r="Q10">
            <v>2986342</v>
          </cell>
          <cell r="R10">
            <v>2986342</v>
          </cell>
          <cell r="T10">
            <v>2986342</v>
          </cell>
          <cell r="V10">
            <v>2986342</v>
          </cell>
          <cell r="W10">
            <v>2986341</v>
          </cell>
          <cell r="Y10">
            <v>29863419</v>
          </cell>
          <cell r="AA10">
            <v>14931709</v>
          </cell>
        </row>
        <row r="11">
          <cell r="A11" t="str">
            <v>loco</v>
          </cell>
          <cell r="B11" t="str">
            <v>FIRST UNION NATL BANK-MERID(B)</v>
          </cell>
          <cell r="C11" t="str">
            <v>7689</v>
          </cell>
          <cell r="D11" t="str">
            <v>11-9-89</v>
          </cell>
          <cell r="E11" t="str">
            <v>SOO</v>
          </cell>
          <cell r="F11" t="str">
            <v>6042-6057</v>
          </cell>
          <cell r="G11">
            <v>16</v>
          </cell>
          <cell r="H11" t="str">
            <v>FLUCTUATING</v>
          </cell>
          <cell r="I11" t="str">
            <v>7/09</v>
          </cell>
          <cell r="J11" t="str">
            <v>20</v>
          </cell>
          <cell r="K11" t="str">
            <v>2</v>
          </cell>
          <cell r="L11">
            <v>2070097</v>
          </cell>
          <cell r="M11">
            <v>2070098</v>
          </cell>
          <cell r="N11">
            <v>2090097</v>
          </cell>
          <cell r="O11">
            <v>1432859</v>
          </cell>
          <cell r="P11">
            <v>2010834</v>
          </cell>
          <cell r="Q11">
            <v>2005328</v>
          </cell>
          <cell r="R11">
            <v>1999305</v>
          </cell>
          <cell r="T11">
            <v>1992698</v>
          </cell>
          <cell r="V11">
            <v>1985531</v>
          </cell>
          <cell r="W11">
            <v>3064126</v>
          </cell>
          <cell r="Y11">
            <v>20720973</v>
          </cell>
          <cell r="AA11">
            <v>11046988</v>
          </cell>
        </row>
        <row r="12">
          <cell r="A12" t="str">
            <v>loco</v>
          </cell>
          <cell r="B12" t="str">
            <v>FIRST UNION NATL BANK-MERID(C)</v>
          </cell>
          <cell r="C12" t="str">
            <v>7689</v>
          </cell>
          <cell r="D12" t="str">
            <v>12-1-89</v>
          </cell>
          <cell r="E12" t="str">
            <v>SOO</v>
          </cell>
          <cell r="F12" t="str">
            <v>6058-6059</v>
          </cell>
          <cell r="G12">
            <v>2</v>
          </cell>
          <cell r="H12" t="str">
            <v>FLUCTUATING</v>
          </cell>
          <cell r="I12" t="str">
            <v>7/09</v>
          </cell>
          <cell r="J12" t="str">
            <v>20</v>
          </cell>
          <cell r="K12" t="str">
            <v>2</v>
          </cell>
          <cell r="L12">
            <v>268343</v>
          </cell>
          <cell r="M12">
            <v>268343</v>
          </cell>
          <cell r="N12">
            <v>268343</v>
          </cell>
          <cell r="O12">
            <v>185400</v>
          </cell>
          <cell r="P12">
            <v>260628</v>
          </cell>
          <cell r="Q12">
            <v>259912</v>
          </cell>
          <cell r="R12">
            <v>259129</v>
          </cell>
          <cell r="T12">
            <v>258272</v>
          </cell>
          <cell r="V12">
            <v>257333</v>
          </cell>
          <cell r="W12">
            <v>397719</v>
          </cell>
          <cell r="Y12">
            <v>2683422</v>
          </cell>
          <cell r="AA12">
            <v>1432365</v>
          </cell>
        </row>
        <row r="13">
          <cell r="A13">
            <v>42</v>
          </cell>
          <cell r="B13" t="str">
            <v>FIRST UNION RAIL-PACRAIL</v>
          </cell>
          <cell r="C13" t="str">
            <v>7403</v>
          </cell>
          <cell r="D13" t="str">
            <v>9-30-87</v>
          </cell>
          <cell r="E13" t="str">
            <v>SOO</v>
          </cell>
          <cell r="F13" t="str">
            <v>62523-62631</v>
          </cell>
          <cell r="G13">
            <v>105</v>
          </cell>
          <cell r="H13" t="str">
            <v>450.00</v>
          </cell>
          <cell r="I13" t="str">
            <v>11/01</v>
          </cell>
          <cell r="J13" t="str">
            <v>23</v>
          </cell>
          <cell r="K13" t="str">
            <v>12</v>
          </cell>
          <cell r="L13">
            <v>567000</v>
          </cell>
          <cell r="M13">
            <v>519750</v>
          </cell>
          <cell r="Y13">
            <v>1086750</v>
          </cell>
          <cell r="AA13">
            <v>0</v>
          </cell>
        </row>
        <row r="14">
          <cell r="B14" t="str">
            <v xml:space="preserve">GATX  </v>
          </cell>
          <cell r="C14" t="str">
            <v>7427</v>
          </cell>
          <cell r="D14" t="str">
            <v>02-01-90</v>
          </cell>
          <cell r="E14" t="str">
            <v>GACX</v>
          </cell>
          <cell r="F14" t="str">
            <v>46065-47202</v>
          </cell>
          <cell r="G14">
            <v>8</v>
          </cell>
          <cell r="H14" t="str">
            <v>310.00</v>
          </cell>
          <cell r="I14" t="str">
            <v>2/01</v>
          </cell>
          <cell r="J14" t="str">
            <v>14</v>
          </cell>
          <cell r="K14" t="str">
            <v>12</v>
          </cell>
          <cell r="L14">
            <v>29760</v>
          </cell>
          <cell r="M14">
            <v>4960</v>
          </cell>
          <cell r="N14" t="str">
            <v xml:space="preserve">             </v>
          </cell>
          <cell r="Y14">
            <v>34720</v>
          </cell>
          <cell r="AA14">
            <v>0</v>
          </cell>
        </row>
        <row r="15">
          <cell r="A15">
            <v>42</v>
          </cell>
          <cell r="B15" t="str">
            <v>GATX CAPITAL</v>
          </cell>
          <cell r="C15" t="str">
            <v>7405</v>
          </cell>
          <cell r="D15" t="str">
            <v>2-28-86</v>
          </cell>
          <cell r="E15" t="str">
            <v>SOO</v>
          </cell>
          <cell r="F15" t="str">
            <v>62301-62517</v>
          </cell>
          <cell r="G15">
            <v>74</v>
          </cell>
          <cell r="H15" t="str">
            <v>335.00</v>
          </cell>
          <cell r="I15" t="str">
            <v>4/00</v>
          </cell>
          <cell r="J15" t="str">
            <v>4</v>
          </cell>
          <cell r="K15" t="str">
            <v>12</v>
          </cell>
          <cell r="L15">
            <v>99160</v>
          </cell>
          <cell r="Y15">
            <v>99160</v>
          </cell>
          <cell r="AA15">
            <v>0</v>
          </cell>
        </row>
        <row r="16">
          <cell r="A16" t="str">
            <v xml:space="preserve">           </v>
          </cell>
          <cell r="B16" t="str">
            <v>GREENBRIER</v>
          </cell>
          <cell r="C16" t="str">
            <v>7854</v>
          </cell>
          <cell r="D16" t="str">
            <v>3-4-94</v>
          </cell>
          <cell r="E16" t="str">
            <v>SOO</v>
          </cell>
          <cell r="F16" t="str">
            <v>RACKS</v>
          </cell>
          <cell r="G16">
            <v>351</v>
          </cell>
          <cell r="H16" t="str">
            <v>1050.00</v>
          </cell>
          <cell r="I16" t="str">
            <v>8/00</v>
          </cell>
          <cell r="J16" t="str">
            <v>8</v>
          </cell>
          <cell r="K16" t="str">
            <v>12</v>
          </cell>
          <cell r="L16">
            <v>2948400</v>
          </cell>
          <cell r="M16" t="str">
            <v xml:space="preserve">           </v>
          </cell>
          <cell r="Y16">
            <v>2948400</v>
          </cell>
          <cell r="AA16">
            <v>0</v>
          </cell>
        </row>
        <row r="17">
          <cell r="B17" t="str">
            <v>GREENBRIER</v>
          </cell>
          <cell r="C17" t="str">
            <v>7854</v>
          </cell>
          <cell r="D17" t="str">
            <v>3-4-94</v>
          </cell>
          <cell r="E17" t="str">
            <v>ETTX,TTGX</v>
          </cell>
          <cell r="F17" t="str">
            <v>RACKS</v>
          </cell>
          <cell r="G17">
            <v>161</v>
          </cell>
          <cell r="H17" t="str">
            <v>502.82</v>
          </cell>
          <cell r="I17" t="str">
            <v>8/00</v>
          </cell>
          <cell r="J17" t="str">
            <v>8</v>
          </cell>
          <cell r="K17" t="str">
            <v>12</v>
          </cell>
          <cell r="L17">
            <v>647632</v>
          </cell>
          <cell r="M17" t="str">
            <v xml:space="preserve">            </v>
          </cell>
          <cell r="Y17">
            <v>647632</v>
          </cell>
          <cell r="AA17">
            <v>0</v>
          </cell>
        </row>
        <row r="18">
          <cell r="B18" t="str">
            <v>HARVEST STATES</v>
          </cell>
          <cell r="C18" t="str">
            <v>7870</v>
          </cell>
          <cell r="E18" t="str">
            <v>PRIVATE</v>
          </cell>
          <cell r="F18" t="str">
            <v>VARIOUS MARKS</v>
          </cell>
          <cell r="G18">
            <v>9</v>
          </cell>
          <cell r="H18" t="str">
            <v>545.00</v>
          </cell>
          <cell r="I18" t="str">
            <v>10/00</v>
          </cell>
          <cell r="J18" t="str">
            <v>10</v>
          </cell>
          <cell r="K18" t="str">
            <v>12</v>
          </cell>
          <cell r="L18">
            <v>49050</v>
          </cell>
          <cell r="M18" t="str">
            <v xml:space="preserve">          </v>
          </cell>
          <cell r="Y18">
            <v>49050</v>
          </cell>
          <cell r="AA18">
            <v>0</v>
          </cell>
        </row>
        <row r="19">
          <cell r="A19">
            <v>42</v>
          </cell>
          <cell r="B19" t="str">
            <v>WILMINGTON TRUST</v>
          </cell>
          <cell r="C19" t="str">
            <v>7722</v>
          </cell>
          <cell r="D19" t="str">
            <v>12-28-89</v>
          </cell>
          <cell r="E19" t="str">
            <v>SOO</v>
          </cell>
          <cell r="F19" t="str">
            <v>COAL CARS</v>
          </cell>
          <cell r="G19">
            <v>296</v>
          </cell>
          <cell r="H19" t="str">
            <v>FLUCTUATING</v>
          </cell>
          <cell r="I19" t="str">
            <v>6/05</v>
          </cell>
          <cell r="J19" t="str">
            <v>11</v>
          </cell>
          <cell r="K19" t="str">
            <v>2</v>
          </cell>
          <cell r="L19">
            <v>1390569</v>
          </cell>
          <cell r="M19">
            <v>1386254</v>
          </cell>
          <cell r="N19">
            <v>1381522</v>
          </cell>
          <cell r="O19">
            <v>1386569</v>
          </cell>
          <cell r="P19">
            <v>2752024</v>
          </cell>
          <cell r="Q19">
            <v>59222</v>
          </cell>
          <cell r="R19" t="str">
            <v xml:space="preserve">          </v>
          </cell>
          <cell r="Y19">
            <v>8356160</v>
          </cell>
          <cell r="AA19">
            <v>59222</v>
          </cell>
        </row>
        <row r="20">
          <cell r="A20" t="str">
            <v>loco</v>
          </cell>
          <cell r="B20" t="str">
            <v xml:space="preserve">WILMINGTON TRUST                      </v>
          </cell>
          <cell r="C20" t="str">
            <v>7593</v>
          </cell>
          <cell r="D20" t="str">
            <v>12-11-87</v>
          </cell>
          <cell r="E20" t="str">
            <v>SOO</v>
          </cell>
          <cell r="F20" t="str">
            <v>6000-6020</v>
          </cell>
          <cell r="G20">
            <v>21</v>
          </cell>
          <cell r="H20" t="str">
            <v>FLUCTUATING</v>
          </cell>
          <cell r="I20" t="str">
            <v>7/02</v>
          </cell>
          <cell r="J20" t="str">
            <v>6</v>
          </cell>
          <cell r="K20" t="str">
            <v>2</v>
          </cell>
          <cell r="L20">
            <v>2803088</v>
          </cell>
          <cell r="M20">
            <v>2803088</v>
          </cell>
          <cell r="N20">
            <v>2803098</v>
          </cell>
          <cell r="O20" t="str">
            <v xml:space="preserve">             </v>
          </cell>
          <cell r="Y20">
            <v>8409274</v>
          </cell>
          <cell r="AA20">
            <v>0</v>
          </cell>
        </row>
        <row r="21">
          <cell r="E21" t="str">
            <v>TOTAL SOO RETAINED</v>
          </cell>
          <cell r="G21">
            <v>1316</v>
          </cell>
          <cell r="L21">
            <v>16160638</v>
          </cell>
          <cell r="M21">
            <v>11888328</v>
          </cell>
          <cell r="N21">
            <v>11116103</v>
          </cell>
          <cell r="O21">
            <v>6135995</v>
          </cell>
          <cell r="P21">
            <v>8009828</v>
          </cell>
          <cell r="Q21">
            <v>5310804</v>
          </cell>
          <cell r="R21">
            <v>5244776</v>
          </cell>
          <cell r="T21">
            <v>5237312</v>
          </cell>
          <cell r="V21">
            <v>5229206</v>
          </cell>
          <cell r="W21">
            <v>6448186</v>
          </cell>
          <cell r="Y21">
            <v>80781176</v>
          </cell>
          <cell r="AA21">
            <v>27470284</v>
          </cell>
        </row>
        <row r="32">
          <cell r="B32">
            <v>37449.410385300929</v>
          </cell>
          <cell r="C32" t="str">
            <v>OPLS4Q99</v>
          </cell>
          <cell r="F32" t="str">
            <v>LONG-TERM OPERATING LEASES - SIGNED AFE - NO LEASE IN MINNEAPOLIS</v>
          </cell>
        </row>
        <row r="33">
          <cell r="O33" t="str">
            <v>Thereafter--------------------------------------------------------------------------------------------------------</v>
          </cell>
        </row>
        <row r="34">
          <cell r="B34" t="str">
            <v>LEASE TITLE</v>
          </cell>
          <cell r="D34" t="str">
            <v>LEASE</v>
          </cell>
          <cell r="I34" t="str">
            <v>DATE OF</v>
          </cell>
          <cell r="J34" t="str">
            <v>PYMTS</v>
          </cell>
          <cell r="K34" t="str">
            <v>PER</v>
          </cell>
          <cell r="W34" t="str">
            <v>2009 &amp;</v>
          </cell>
          <cell r="AA34" t="str">
            <v>2005 &amp;</v>
          </cell>
        </row>
        <row r="35">
          <cell r="B35" t="str">
            <v>(Lessor/Trustee)</v>
          </cell>
          <cell r="C35" t="str">
            <v>DA#</v>
          </cell>
          <cell r="D35" t="str">
            <v>DATE</v>
          </cell>
          <cell r="E35" t="str">
            <v>MARK</v>
          </cell>
          <cell r="F35" t="str">
            <v>CAR SERIES</v>
          </cell>
          <cell r="G35" t="str">
            <v>QTY</v>
          </cell>
          <cell r="H35" t="str">
            <v>PYMT/UNIT</v>
          </cell>
          <cell r="I35" t="str">
            <v>LAST PYMT</v>
          </cell>
          <cell r="J35" t="str">
            <v>LEFT</v>
          </cell>
          <cell r="K35" t="str">
            <v>YR</v>
          </cell>
          <cell r="L35" t="str">
            <v>2000</v>
          </cell>
          <cell r="M35" t="str">
            <v>2001</v>
          </cell>
          <cell r="N35" t="str">
            <v>2002</v>
          </cell>
          <cell r="O35" t="str">
            <v>2003</v>
          </cell>
          <cell r="P35" t="str">
            <v>2004</v>
          </cell>
          <cell r="Q35" t="str">
            <v>2005</v>
          </cell>
          <cell r="R35" t="str">
            <v>2006</v>
          </cell>
          <cell r="T35" t="str">
            <v>2007</v>
          </cell>
          <cell r="V35" t="str">
            <v>2008</v>
          </cell>
          <cell r="W35" t="str">
            <v>BEYOND</v>
          </cell>
          <cell r="Y35" t="str">
            <v>TOTAL</v>
          </cell>
          <cell r="AA35" t="str">
            <v>AFTER</v>
          </cell>
        </row>
        <row r="36">
          <cell r="Y36">
            <v>0</v>
          </cell>
          <cell r="AA36">
            <v>0</v>
          </cell>
        </row>
        <row r="37">
          <cell r="B37" t="str">
            <v>DAVID JOSEPH</v>
          </cell>
          <cell r="C37" t="str">
            <v>7839</v>
          </cell>
          <cell r="D37" t="str">
            <v>9-17-92</v>
          </cell>
          <cell r="E37" t="str">
            <v>SSMX</v>
          </cell>
          <cell r="F37" t="str">
            <v>5000-5174</v>
          </cell>
          <cell r="G37">
            <v>170</v>
          </cell>
          <cell r="H37" t="str">
            <v>375.00</v>
          </cell>
          <cell r="I37" t="str">
            <v>3/00</v>
          </cell>
          <cell r="J37" t="str">
            <v>3</v>
          </cell>
          <cell r="K37" t="str">
            <v>12</v>
          </cell>
          <cell r="L37">
            <v>191250</v>
          </cell>
          <cell r="Y37">
            <v>191250</v>
          </cell>
          <cell r="AA37">
            <v>0</v>
          </cell>
        </row>
        <row r="38">
          <cell r="B38" t="str">
            <v>DAVID JOSEPH</v>
          </cell>
          <cell r="C38" t="str">
            <v>7839</v>
          </cell>
          <cell r="D38" t="str">
            <v>4-96</v>
          </cell>
          <cell r="E38" t="str">
            <v>DDJX</v>
          </cell>
          <cell r="F38" t="str">
            <v>732-902</v>
          </cell>
          <cell r="G38">
            <v>105</v>
          </cell>
          <cell r="H38" t="str">
            <v>350.00</v>
          </cell>
          <cell r="I38" t="str">
            <v>12/02</v>
          </cell>
          <cell r="J38" t="str">
            <v>36</v>
          </cell>
          <cell r="K38" t="str">
            <v>12</v>
          </cell>
          <cell r="L38">
            <v>441000</v>
          </cell>
          <cell r="M38">
            <v>441000</v>
          </cell>
          <cell r="N38">
            <v>441000</v>
          </cell>
          <cell r="Y38">
            <v>1323000</v>
          </cell>
          <cell r="AA38">
            <v>0</v>
          </cell>
        </row>
        <row r="39">
          <cell r="A39">
            <v>42</v>
          </cell>
          <cell r="B39" t="str">
            <v>FIRST UNION RAIL</v>
          </cell>
          <cell r="C39" t="str">
            <v>7646</v>
          </cell>
          <cell r="D39" t="str">
            <v>9-30-88</v>
          </cell>
          <cell r="E39" t="str">
            <v>SOO</v>
          </cell>
          <cell r="F39" t="str">
            <v>62780-62798</v>
          </cell>
          <cell r="G39">
            <v>18</v>
          </cell>
          <cell r="H39" t="str">
            <v>350.00</v>
          </cell>
          <cell r="I39" t="str">
            <v>1/00</v>
          </cell>
          <cell r="J39" t="str">
            <v>1</v>
          </cell>
          <cell r="K39" t="str">
            <v>12</v>
          </cell>
          <cell r="L39">
            <v>6300</v>
          </cell>
          <cell r="M39" t="str">
            <v xml:space="preserve">        </v>
          </cell>
          <cell r="Y39">
            <v>6300</v>
          </cell>
          <cell r="AA39">
            <v>0</v>
          </cell>
        </row>
        <row r="40">
          <cell r="B40" t="str">
            <v>GATX</v>
          </cell>
          <cell r="E40" t="str">
            <v>GACX</v>
          </cell>
          <cell r="F40" t="str">
            <v>7372-7401</v>
          </cell>
          <cell r="G40">
            <v>30</v>
          </cell>
          <cell r="H40" t="str">
            <v>605.00</v>
          </cell>
          <cell r="I40" t="str">
            <v>4/30/03</v>
          </cell>
          <cell r="J40" t="str">
            <v>40</v>
          </cell>
          <cell r="K40" t="str">
            <v>12</v>
          </cell>
          <cell r="L40">
            <v>217800</v>
          </cell>
          <cell r="M40">
            <v>217800</v>
          </cell>
          <cell r="N40">
            <v>217800</v>
          </cell>
          <cell r="O40">
            <v>72600</v>
          </cell>
          <cell r="Y40">
            <v>726000</v>
          </cell>
          <cell r="AA40">
            <v>0</v>
          </cell>
        </row>
        <row r="41">
          <cell r="A41">
            <v>41</v>
          </cell>
          <cell r="B41" t="str">
            <v>GATX</v>
          </cell>
          <cell r="C41" t="str">
            <v>7645</v>
          </cell>
          <cell r="D41" t="str">
            <v>3-22-89</v>
          </cell>
          <cell r="E41" t="str">
            <v>SOO</v>
          </cell>
          <cell r="F41" t="str">
            <v>109800-109824</v>
          </cell>
          <cell r="G41">
            <v>25</v>
          </cell>
          <cell r="H41" t="str">
            <v>710.00</v>
          </cell>
          <cell r="I41" t="str">
            <v>2/01</v>
          </cell>
          <cell r="J41" t="str">
            <v>14</v>
          </cell>
          <cell r="K41" t="str">
            <v>12</v>
          </cell>
          <cell r="L41">
            <v>213000</v>
          </cell>
          <cell r="M41">
            <v>35500</v>
          </cell>
          <cell r="N41" t="str">
            <v xml:space="preserve">          </v>
          </cell>
          <cell r="Y41">
            <v>248500</v>
          </cell>
          <cell r="AA41">
            <v>0</v>
          </cell>
        </row>
        <row r="42">
          <cell r="A42">
            <v>41</v>
          </cell>
          <cell r="B42" t="str">
            <v>GATX</v>
          </cell>
          <cell r="C42" t="str">
            <v>7708</v>
          </cell>
          <cell r="D42" t="str">
            <v>8-31-89</v>
          </cell>
          <cell r="E42" t="str">
            <v>SOO</v>
          </cell>
          <cell r="F42" t="str">
            <v>109825-109849</v>
          </cell>
          <cell r="G42">
            <v>25</v>
          </cell>
          <cell r="H42" t="str">
            <v>740.00</v>
          </cell>
          <cell r="I42" t="str">
            <v>2/01</v>
          </cell>
          <cell r="J42" t="str">
            <v>14</v>
          </cell>
          <cell r="K42" t="str">
            <v>12</v>
          </cell>
          <cell r="L42">
            <v>222000</v>
          </cell>
          <cell r="M42">
            <v>37000</v>
          </cell>
          <cell r="N42" t="str">
            <v xml:space="preserve">            </v>
          </cell>
          <cell r="Y42">
            <v>259000</v>
          </cell>
          <cell r="AA42">
            <v>0</v>
          </cell>
        </row>
        <row r="43">
          <cell r="A43">
            <v>41</v>
          </cell>
          <cell r="B43" t="str">
            <v>GATX</v>
          </cell>
          <cell r="C43" t="str">
            <v>7337</v>
          </cell>
          <cell r="D43" t="str">
            <v>10-1-91</v>
          </cell>
          <cell r="E43" t="str">
            <v>MILW</v>
          </cell>
          <cell r="F43" t="str">
            <v>MILW 109927-109999</v>
          </cell>
          <cell r="G43">
            <v>27</v>
          </cell>
          <cell r="H43" t="str">
            <v>460.00</v>
          </cell>
          <cell r="I43" t="str">
            <v>5/00</v>
          </cell>
          <cell r="J43" t="str">
            <v>5</v>
          </cell>
          <cell r="K43" t="str">
            <v>12</v>
          </cell>
          <cell r="L43">
            <v>62100</v>
          </cell>
          <cell r="Y43">
            <v>62100</v>
          </cell>
          <cell r="AA43">
            <v>0</v>
          </cell>
        </row>
        <row r="44">
          <cell r="A44">
            <v>41</v>
          </cell>
          <cell r="B44" t="str">
            <v>GATX CAPITAL</v>
          </cell>
          <cell r="C44" t="str">
            <v>6237</v>
          </cell>
          <cell r="D44" t="str">
            <v/>
          </cell>
          <cell r="E44" t="str">
            <v>SOO</v>
          </cell>
          <cell r="F44" t="str">
            <v>72031-70449</v>
          </cell>
          <cell r="G44">
            <v>69</v>
          </cell>
          <cell r="H44" t="str">
            <v>150.00</v>
          </cell>
          <cell r="I44" t="str">
            <v>2/02</v>
          </cell>
          <cell r="J44" t="str">
            <v>26</v>
          </cell>
          <cell r="K44" t="str">
            <v>12</v>
          </cell>
          <cell r="L44">
            <v>124200</v>
          </cell>
          <cell r="M44">
            <v>124200</v>
          </cell>
          <cell r="N44">
            <v>20700</v>
          </cell>
          <cell r="O44" t="str">
            <v xml:space="preserve">           </v>
          </cell>
          <cell r="Y44">
            <v>269100</v>
          </cell>
          <cell r="AA44">
            <v>0</v>
          </cell>
        </row>
        <row r="45">
          <cell r="A45">
            <v>38</v>
          </cell>
          <cell r="B45" t="str">
            <v>GATX CAPITAL</v>
          </cell>
          <cell r="C45" t="str">
            <v>7345</v>
          </cell>
          <cell r="D45" t="str">
            <v>9-20-78</v>
          </cell>
          <cell r="E45" t="str">
            <v>MILW</v>
          </cell>
          <cell r="F45" t="str">
            <v>4292-4331</v>
          </cell>
          <cell r="G45">
            <v>20</v>
          </cell>
          <cell r="H45" t="str">
            <v>350.00</v>
          </cell>
          <cell r="I45" t="str">
            <v>12/01</v>
          </cell>
          <cell r="J45" t="str">
            <v>24</v>
          </cell>
          <cell r="K45" t="str">
            <v>12</v>
          </cell>
          <cell r="L45">
            <v>84000</v>
          </cell>
          <cell r="M45">
            <v>84000</v>
          </cell>
          <cell r="Y45">
            <v>168000</v>
          </cell>
          <cell r="AA45">
            <v>0</v>
          </cell>
        </row>
        <row r="46">
          <cell r="A46">
            <v>38</v>
          </cell>
          <cell r="B46" t="str">
            <v xml:space="preserve">GATX CAPITAL </v>
          </cell>
          <cell r="C46" t="str">
            <v>7348</v>
          </cell>
          <cell r="D46" t="str">
            <v>1-15-79</v>
          </cell>
          <cell r="E46" t="str">
            <v>MILW</v>
          </cell>
          <cell r="F46" t="str">
            <v>50600-50899</v>
          </cell>
          <cell r="G46">
            <v>145</v>
          </cell>
          <cell r="H46" t="str">
            <v>325.00</v>
          </cell>
          <cell r="I46" t="str">
            <v>3/01</v>
          </cell>
          <cell r="J46" t="str">
            <v>15</v>
          </cell>
          <cell r="K46" t="str">
            <v>12</v>
          </cell>
          <cell r="L46">
            <v>565500</v>
          </cell>
          <cell r="M46">
            <v>141375</v>
          </cell>
          <cell r="Y46">
            <v>706875</v>
          </cell>
          <cell r="AA46">
            <v>0</v>
          </cell>
        </row>
        <row r="47">
          <cell r="A47">
            <v>41</v>
          </cell>
          <cell r="B47" t="str">
            <v>GE</v>
          </cell>
          <cell r="C47" t="str">
            <v>RD302</v>
          </cell>
          <cell r="E47" t="str">
            <v>SOO</v>
          </cell>
          <cell r="F47" t="str">
            <v>SOO121700-867</v>
          </cell>
          <cell r="G47">
            <v>168</v>
          </cell>
          <cell r="H47" t="str">
            <v>349.23</v>
          </cell>
          <cell r="I47" t="str">
            <v>2/28/09</v>
          </cell>
          <cell r="J47" t="str">
            <v>110</v>
          </cell>
          <cell r="K47" t="str">
            <v>12</v>
          </cell>
          <cell r="L47">
            <v>704048</v>
          </cell>
          <cell r="M47">
            <v>704048</v>
          </cell>
          <cell r="N47">
            <v>704048</v>
          </cell>
          <cell r="O47">
            <v>704048</v>
          </cell>
          <cell r="P47">
            <v>704048</v>
          </cell>
          <cell r="Q47">
            <v>704048</v>
          </cell>
          <cell r="R47">
            <v>704048</v>
          </cell>
          <cell r="T47">
            <v>704048</v>
          </cell>
          <cell r="V47">
            <v>704048</v>
          </cell>
          <cell r="W47">
            <v>117341</v>
          </cell>
          <cell r="Y47">
            <v>6453773</v>
          </cell>
          <cell r="AA47">
            <v>2933533</v>
          </cell>
        </row>
        <row r="48">
          <cell r="B48" t="str">
            <v>GE EARLY TERMINATION PENALTY</v>
          </cell>
          <cell r="W48">
            <v>2619994</v>
          </cell>
          <cell r="Y48">
            <v>2619994</v>
          </cell>
          <cell r="AA48">
            <v>2619994</v>
          </cell>
        </row>
        <row r="49">
          <cell r="A49">
            <v>41</v>
          </cell>
          <cell r="B49" t="str">
            <v>GE</v>
          </cell>
          <cell r="C49" t="str">
            <v>7627</v>
          </cell>
          <cell r="E49" t="str">
            <v>SOO</v>
          </cell>
          <cell r="F49" t="str">
            <v>SOO 111000-111064</v>
          </cell>
          <cell r="G49">
            <v>24</v>
          </cell>
          <cell r="H49" t="str">
            <v>380.00</v>
          </cell>
          <cell r="I49" t="str">
            <v>2/01</v>
          </cell>
          <cell r="J49" t="str">
            <v>14</v>
          </cell>
          <cell r="K49" t="str">
            <v>12</v>
          </cell>
          <cell r="L49">
            <v>109440</v>
          </cell>
          <cell r="M49">
            <v>18240</v>
          </cell>
          <cell r="V49" t="str">
            <v xml:space="preserve">                  </v>
          </cell>
          <cell r="W49" t="str">
            <v xml:space="preserve">                  </v>
          </cell>
          <cell r="X49" t="str">
            <v xml:space="preserve">            </v>
          </cell>
          <cell r="Y49">
            <v>127680</v>
          </cell>
          <cell r="AA49">
            <v>0</v>
          </cell>
        </row>
        <row r="50">
          <cell r="B50" t="str">
            <v>GE</v>
          </cell>
          <cell r="C50" t="str">
            <v>7847</v>
          </cell>
          <cell r="E50" t="str">
            <v>VARIOUS</v>
          </cell>
          <cell r="F50" t="str">
            <v>TLCX,TLDX</v>
          </cell>
          <cell r="G50">
            <v>11</v>
          </cell>
          <cell r="H50" t="str">
            <v>380.00</v>
          </cell>
          <cell r="I50" t="str">
            <v>2/01</v>
          </cell>
          <cell r="J50" t="str">
            <v>14</v>
          </cell>
          <cell r="K50" t="str">
            <v>12</v>
          </cell>
          <cell r="L50">
            <v>50160</v>
          </cell>
          <cell r="M50">
            <v>8360</v>
          </cell>
          <cell r="Y50">
            <v>58520</v>
          </cell>
          <cell r="AA50">
            <v>0</v>
          </cell>
        </row>
        <row r="51">
          <cell r="A51">
            <v>41</v>
          </cell>
          <cell r="B51" t="str">
            <v>GE</v>
          </cell>
          <cell r="C51" t="str">
            <v>7474</v>
          </cell>
          <cell r="E51" t="str">
            <v>SOO</v>
          </cell>
          <cell r="F51" t="str">
            <v>100000-100069</v>
          </cell>
          <cell r="G51">
            <v>64</v>
          </cell>
          <cell r="H51" t="str">
            <v>440.00</v>
          </cell>
          <cell r="I51" t="str">
            <v>10/04</v>
          </cell>
          <cell r="J51" t="str">
            <v>58</v>
          </cell>
          <cell r="K51" t="str">
            <v>12</v>
          </cell>
          <cell r="L51">
            <v>337920</v>
          </cell>
          <cell r="M51">
            <v>337920</v>
          </cell>
          <cell r="N51">
            <v>337920</v>
          </cell>
          <cell r="O51">
            <v>337920</v>
          </cell>
          <cell r="P51">
            <v>281600</v>
          </cell>
          <cell r="Y51">
            <v>1633280</v>
          </cell>
          <cell r="AA51">
            <v>0</v>
          </cell>
        </row>
        <row r="52">
          <cell r="A52">
            <v>38</v>
          </cell>
          <cell r="B52" t="str">
            <v>GE</v>
          </cell>
          <cell r="C52" t="str">
            <v>7327</v>
          </cell>
          <cell r="D52" t="str">
            <v>4-8-88</v>
          </cell>
          <cell r="E52" t="str">
            <v>MILW</v>
          </cell>
          <cell r="F52" t="str">
            <v>4762-4786</v>
          </cell>
          <cell r="G52">
            <v>23</v>
          </cell>
          <cell r="H52" t="str">
            <v>310.00</v>
          </cell>
          <cell r="I52" t="str">
            <v>11/08</v>
          </cell>
          <cell r="J52" t="str">
            <v>107</v>
          </cell>
          <cell r="K52" t="str">
            <v>12</v>
          </cell>
          <cell r="L52">
            <v>85560</v>
          </cell>
          <cell r="M52">
            <v>85560</v>
          </cell>
          <cell r="N52">
            <v>85560</v>
          </cell>
          <cell r="O52">
            <v>85560</v>
          </cell>
          <cell r="P52">
            <v>85560</v>
          </cell>
          <cell r="Q52">
            <v>85560</v>
          </cell>
          <cell r="R52">
            <v>85560</v>
          </cell>
          <cell r="T52">
            <v>85560</v>
          </cell>
          <cell r="V52">
            <v>78430</v>
          </cell>
          <cell r="Y52">
            <v>762910</v>
          </cell>
          <cell r="AA52">
            <v>335110</v>
          </cell>
        </row>
        <row r="53">
          <cell r="A53">
            <v>41</v>
          </cell>
          <cell r="B53" t="str">
            <v>GE</v>
          </cell>
          <cell r="C53" t="str">
            <v>7848</v>
          </cell>
          <cell r="E53" t="str">
            <v>SOO</v>
          </cell>
          <cell r="F53" t="str">
            <v>111004-111575</v>
          </cell>
          <cell r="G53">
            <v>67</v>
          </cell>
          <cell r="H53" t="str">
            <v>380.00</v>
          </cell>
          <cell r="I53" t="str">
            <v>2/01</v>
          </cell>
          <cell r="J53" t="str">
            <v>14</v>
          </cell>
          <cell r="K53" t="str">
            <v>12</v>
          </cell>
          <cell r="L53">
            <v>305520</v>
          </cell>
          <cell r="M53">
            <v>50920</v>
          </cell>
          <cell r="Y53">
            <v>356440</v>
          </cell>
          <cell r="AA53">
            <v>0</v>
          </cell>
        </row>
        <row r="54">
          <cell r="A54">
            <v>41</v>
          </cell>
          <cell r="B54" t="str">
            <v>GE</v>
          </cell>
          <cell r="C54" t="str">
            <v>7848</v>
          </cell>
          <cell r="E54" t="str">
            <v>MILW</v>
          </cell>
          <cell r="F54" t="str">
            <v>100175-101657 S30233-111086</v>
          </cell>
          <cell r="G54">
            <v>263</v>
          </cell>
          <cell r="H54" t="str">
            <v>400.00</v>
          </cell>
          <cell r="I54" t="str">
            <v>2/01</v>
          </cell>
          <cell r="J54" t="str">
            <v>14</v>
          </cell>
          <cell r="K54" t="str">
            <v>12</v>
          </cell>
          <cell r="L54">
            <v>1262400</v>
          </cell>
          <cell r="M54">
            <v>210400</v>
          </cell>
          <cell r="Y54">
            <v>1472800</v>
          </cell>
          <cell r="AA54">
            <v>0</v>
          </cell>
        </row>
        <row r="55">
          <cell r="A55">
            <v>41</v>
          </cell>
          <cell r="B55" t="str">
            <v>GE</v>
          </cell>
          <cell r="C55" t="str">
            <v>7849</v>
          </cell>
          <cell r="E55" t="str">
            <v>MILW</v>
          </cell>
          <cell r="F55" t="str">
            <v>MILW100000-151, VARIO</v>
          </cell>
          <cell r="G55">
            <v>27</v>
          </cell>
          <cell r="H55" t="str">
            <v>380.00</v>
          </cell>
          <cell r="I55" t="str">
            <v>2/01</v>
          </cell>
          <cell r="J55" t="str">
            <v>14</v>
          </cell>
          <cell r="K55" t="str">
            <v>12</v>
          </cell>
          <cell r="L55">
            <v>123120</v>
          </cell>
          <cell r="M55">
            <v>20520</v>
          </cell>
          <cell r="Y55">
            <v>143640</v>
          </cell>
          <cell r="AA55">
            <v>0</v>
          </cell>
        </row>
        <row r="56">
          <cell r="A56">
            <v>41</v>
          </cell>
          <cell r="B56" t="str">
            <v>GE</v>
          </cell>
          <cell r="C56" t="str">
            <v>7614</v>
          </cell>
          <cell r="E56" t="str">
            <v>SOO</v>
          </cell>
          <cell r="F56" t="str">
            <v>SOO100100-100279</v>
          </cell>
          <cell r="G56">
            <v>172</v>
          </cell>
          <cell r="H56" t="str">
            <v>440.00</v>
          </cell>
          <cell r="I56" t="str">
            <v>1/01</v>
          </cell>
          <cell r="J56" t="str">
            <v>13</v>
          </cell>
          <cell r="K56" t="str">
            <v>12</v>
          </cell>
          <cell r="L56">
            <v>908160</v>
          </cell>
          <cell r="M56">
            <v>75680</v>
          </cell>
          <cell r="Y56">
            <v>983840</v>
          </cell>
          <cell r="AA56">
            <v>0</v>
          </cell>
        </row>
        <row r="57">
          <cell r="A57">
            <v>41</v>
          </cell>
          <cell r="B57" t="str">
            <v>GE</v>
          </cell>
          <cell r="C57" t="str">
            <v>7876</v>
          </cell>
          <cell r="D57" t="str">
            <v>RD 300</v>
          </cell>
          <cell r="E57" t="str">
            <v>SOO</v>
          </cell>
          <cell r="F57" t="str">
            <v>SOO118770-119070</v>
          </cell>
          <cell r="G57">
            <v>300</v>
          </cell>
          <cell r="H57" t="str">
            <v>268.63</v>
          </cell>
          <cell r="I57" t="str">
            <v>10/31/07</v>
          </cell>
          <cell r="J57" t="str">
            <v>94</v>
          </cell>
          <cell r="K57" t="str">
            <v>12</v>
          </cell>
          <cell r="L57">
            <v>967068</v>
          </cell>
          <cell r="M57">
            <v>967068</v>
          </cell>
          <cell r="N57">
            <v>967068</v>
          </cell>
          <cell r="O57">
            <v>967068</v>
          </cell>
          <cell r="P57">
            <v>967068</v>
          </cell>
          <cell r="Q57">
            <v>967068</v>
          </cell>
          <cell r="R57">
            <v>967068</v>
          </cell>
          <cell r="T57">
            <v>805890</v>
          </cell>
          <cell r="Y57">
            <v>7575366</v>
          </cell>
          <cell r="AA57">
            <v>2740026</v>
          </cell>
        </row>
        <row r="58">
          <cell r="B58" t="str">
            <v>GE EARLY TERMINATION PENALTY</v>
          </cell>
          <cell r="T58">
            <v>3454952</v>
          </cell>
          <cell r="Y58">
            <v>3454952</v>
          </cell>
          <cell r="AA58">
            <v>3454952</v>
          </cell>
        </row>
        <row r="59">
          <cell r="B59" t="str">
            <v>GE</v>
          </cell>
          <cell r="C59" t="str">
            <v>7877</v>
          </cell>
          <cell r="E59" t="str">
            <v>VARIOUS</v>
          </cell>
          <cell r="F59" t="str">
            <v>AGLF MARKS</v>
          </cell>
          <cell r="G59">
            <v>73</v>
          </cell>
          <cell r="H59" t="str">
            <v>380.00</v>
          </cell>
          <cell r="I59" t="str">
            <v>2/01</v>
          </cell>
          <cell r="J59" t="str">
            <v>14</v>
          </cell>
          <cell r="K59" t="str">
            <v>12</v>
          </cell>
          <cell r="L59">
            <v>332880</v>
          </cell>
          <cell r="M59">
            <v>55480</v>
          </cell>
          <cell r="Y59">
            <v>388360</v>
          </cell>
          <cell r="AA59">
            <v>0</v>
          </cell>
        </row>
        <row r="60">
          <cell r="A60">
            <v>38</v>
          </cell>
          <cell r="B60" t="str">
            <v>GE</v>
          </cell>
          <cell r="C60" t="str">
            <v>7333</v>
          </cell>
          <cell r="E60" t="str">
            <v>MILW</v>
          </cell>
          <cell r="F60" t="str">
            <v>MILW 4501-4599</v>
          </cell>
          <cell r="G60">
            <v>59</v>
          </cell>
          <cell r="H60" t="str">
            <v>460.00</v>
          </cell>
          <cell r="I60" t="str">
            <v>3/03</v>
          </cell>
          <cell r="J60" t="str">
            <v>39</v>
          </cell>
          <cell r="K60" t="str">
            <v>12</v>
          </cell>
          <cell r="L60">
            <v>325680</v>
          </cell>
          <cell r="M60">
            <v>325680</v>
          </cell>
          <cell r="N60">
            <v>325680</v>
          </cell>
          <cell r="O60">
            <v>81420</v>
          </cell>
          <cell r="Y60">
            <v>1058460</v>
          </cell>
          <cell r="AA60">
            <v>0</v>
          </cell>
        </row>
        <row r="61">
          <cell r="A61">
            <v>41</v>
          </cell>
          <cell r="B61" t="str">
            <v>GE</v>
          </cell>
          <cell r="C61" t="str">
            <v>7878</v>
          </cell>
          <cell r="E61" t="str">
            <v>SOO</v>
          </cell>
          <cell r="F61" t="str">
            <v>SOO 21002-111368</v>
          </cell>
          <cell r="G61">
            <v>147</v>
          </cell>
          <cell r="H61" t="str">
            <v>380.00</v>
          </cell>
          <cell r="I61" t="str">
            <v>2/01</v>
          </cell>
          <cell r="J61" t="str">
            <v>14</v>
          </cell>
          <cell r="K61" t="str">
            <v>12</v>
          </cell>
          <cell r="L61">
            <v>670320</v>
          </cell>
          <cell r="M61">
            <v>111720</v>
          </cell>
          <cell r="Y61">
            <v>782040</v>
          </cell>
          <cell r="AA61">
            <v>0</v>
          </cell>
        </row>
        <row r="62">
          <cell r="B62" t="str">
            <v>GE</v>
          </cell>
          <cell r="C62" t="str">
            <v>7879</v>
          </cell>
          <cell r="E62" t="str">
            <v>MSDR</v>
          </cell>
          <cell r="F62" t="str">
            <v>MSDR 30100-30123</v>
          </cell>
          <cell r="G62">
            <v>22</v>
          </cell>
          <cell r="H62" t="str">
            <v>380.00</v>
          </cell>
          <cell r="I62" t="str">
            <v>2/01</v>
          </cell>
          <cell r="J62" t="str">
            <v>14</v>
          </cell>
          <cell r="K62" t="str">
            <v>12</v>
          </cell>
          <cell r="L62">
            <v>100320</v>
          </cell>
          <cell r="M62">
            <v>16720</v>
          </cell>
          <cell r="Y62">
            <v>117040</v>
          </cell>
          <cell r="AA62">
            <v>0</v>
          </cell>
        </row>
        <row r="63">
          <cell r="A63">
            <v>42</v>
          </cell>
          <cell r="B63" t="str">
            <v>GE</v>
          </cell>
          <cell r="C63" t="str">
            <v>7338</v>
          </cell>
          <cell r="D63" t="str">
            <v>10-1-88</v>
          </cell>
          <cell r="E63" t="str">
            <v>MILW</v>
          </cell>
          <cell r="F63" t="str">
            <v>MILW120000-120209</v>
          </cell>
          <cell r="G63">
            <v>195</v>
          </cell>
          <cell r="H63" t="str">
            <v>365.00</v>
          </cell>
          <cell r="I63" t="str">
            <v>7/01</v>
          </cell>
          <cell r="J63" t="str">
            <v>19</v>
          </cell>
          <cell r="K63" t="str">
            <v>12</v>
          </cell>
          <cell r="L63">
            <v>854100</v>
          </cell>
          <cell r="M63">
            <v>498225</v>
          </cell>
          <cell r="Y63">
            <v>1352325</v>
          </cell>
          <cell r="AA63">
            <v>0</v>
          </cell>
        </row>
        <row r="64">
          <cell r="A64">
            <v>41</v>
          </cell>
          <cell r="B64" t="str">
            <v>GE</v>
          </cell>
          <cell r="C64" t="str">
            <v>7339</v>
          </cell>
          <cell r="E64" t="str">
            <v>MILW</v>
          </cell>
          <cell r="F64" t="str">
            <v>MILW 96000-96096</v>
          </cell>
          <cell r="G64">
            <v>97</v>
          </cell>
          <cell r="H64" t="str">
            <v>400.00</v>
          </cell>
          <cell r="I64" t="str">
            <v>1/01</v>
          </cell>
          <cell r="J64" t="str">
            <v>13</v>
          </cell>
          <cell r="K64" t="str">
            <v>12</v>
          </cell>
          <cell r="L64">
            <v>465600</v>
          </cell>
          <cell r="M64">
            <v>38800</v>
          </cell>
          <cell r="Y64">
            <v>504400</v>
          </cell>
          <cell r="AA64">
            <v>0</v>
          </cell>
        </row>
        <row r="65">
          <cell r="A65">
            <v>41</v>
          </cell>
          <cell r="B65" t="str">
            <v xml:space="preserve">GE </v>
          </cell>
          <cell r="C65" t="str">
            <v>RD 301</v>
          </cell>
          <cell r="E65" t="str">
            <v>SOO</v>
          </cell>
          <cell r="F65" t="str">
            <v>SOO119072-120521</v>
          </cell>
          <cell r="G65">
            <v>1450</v>
          </cell>
          <cell r="H65" t="str">
            <v>233.79</v>
          </cell>
          <cell r="I65" t="str">
            <v>8/31/08</v>
          </cell>
          <cell r="J65" t="str">
            <v>104</v>
          </cell>
          <cell r="K65" t="str">
            <v>12</v>
          </cell>
          <cell r="L65">
            <v>4067946</v>
          </cell>
          <cell r="M65">
            <v>4067946</v>
          </cell>
          <cell r="N65">
            <v>4067946</v>
          </cell>
          <cell r="O65">
            <v>4067946</v>
          </cell>
          <cell r="P65">
            <v>4067946</v>
          </cell>
          <cell r="Q65">
            <v>4067946</v>
          </cell>
          <cell r="R65">
            <v>4067946</v>
          </cell>
          <cell r="T65">
            <v>4067946</v>
          </cell>
          <cell r="V65">
            <v>2711964</v>
          </cell>
          <cell r="Y65">
            <v>35255532</v>
          </cell>
          <cell r="AA65">
            <v>14915802</v>
          </cell>
        </row>
        <row r="66">
          <cell r="B66" t="str">
            <v>GE EARLY TERMINATION PENALTY</v>
          </cell>
          <cell r="V66">
            <v>15398687</v>
          </cell>
          <cell r="Y66">
            <v>15398687</v>
          </cell>
          <cell r="AA66">
            <v>15398687</v>
          </cell>
        </row>
        <row r="67">
          <cell r="A67">
            <v>41</v>
          </cell>
          <cell r="B67" t="str">
            <v xml:space="preserve">GE </v>
          </cell>
          <cell r="C67" t="str">
            <v>RD 303</v>
          </cell>
          <cell r="D67" t="str">
            <v>6-30-99</v>
          </cell>
          <cell r="E67" t="str">
            <v>SOO</v>
          </cell>
          <cell r="F67" t="str">
            <v>SOO 122000-123031</v>
          </cell>
          <cell r="G67">
            <v>979</v>
          </cell>
          <cell r="H67" t="str">
            <v>350.00</v>
          </cell>
          <cell r="I67" t="str">
            <v>8/31/00</v>
          </cell>
          <cell r="J67" t="str">
            <v>8</v>
          </cell>
          <cell r="K67" t="str">
            <v>12</v>
          </cell>
          <cell r="L67">
            <v>2741200</v>
          </cell>
          <cell r="Y67">
            <v>2741200</v>
          </cell>
          <cell r="AA67">
            <v>0</v>
          </cell>
        </row>
        <row r="68">
          <cell r="B68" t="str">
            <v xml:space="preserve">GE  </v>
          </cell>
          <cell r="C68" t="str">
            <v>7846</v>
          </cell>
          <cell r="E68" t="str">
            <v>VARIOUS</v>
          </cell>
          <cell r="F68" t="str">
            <v>PRIVATE MARKS</v>
          </cell>
          <cell r="G68">
            <v>70</v>
          </cell>
          <cell r="H68" t="str">
            <v>400.00</v>
          </cell>
          <cell r="I68" t="str">
            <v>2/01</v>
          </cell>
          <cell r="J68" t="str">
            <v>14</v>
          </cell>
          <cell r="K68" t="str">
            <v>12</v>
          </cell>
          <cell r="L68">
            <v>336000</v>
          </cell>
          <cell r="M68">
            <v>56000</v>
          </cell>
          <cell r="Y68">
            <v>392000</v>
          </cell>
          <cell r="AA68">
            <v>0</v>
          </cell>
        </row>
        <row r="69">
          <cell r="B69" t="str">
            <v>GE LEASE GUARANTEE FEE</v>
          </cell>
          <cell r="L69">
            <v>145000</v>
          </cell>
          <cell r="M69">
            <v>145000</v>
          </cell>
          <cell r="N69">
            <v>145000</v>
          </cell>
          <cell r="O69">
            <v>145000</v>
          </cell>
          <cell r="P69">
            <v>145000</v>
          </cell>
          <cell r="Q69">
            <v>145000</v>
          </cell>
          <cell r="R69">
            <v>145000</v>
          </cell>
          <cell r="T69">
            <v>145000</v>
          </cell>
          <cell r="V69">
            <v>145000</v>
          </cell>
          <cell r="Y69">
            <v>1305000</v>
          </cell>
          <cell r="AA69">
            <v>580000</v>
          </cell>
        </row>
        <row r="70">
          <cell r="B70" t="str">
            <v>GE LEASE RATIO COMMITMENT PER MIKE CUNNINGHAM 6-11-99</v>
          </cell>
          <cell r="F70" t="str">
            <v xml:space="preserve">                                                    </v>
          </cell>
          <cell r="G70">
            <v>394</v>
          </cell>
          <cell r="H70" t="str">
            <v>400.00</v>
          </cell>
          <cell r="I70" t="str">
            <v>8/02</v>
          </cell>
          <cell r="J70" t="str">
            <v>32</v>
          </cell>
          <cell r="K70" t="str">
            <v>12</v>
          </cell>
          <cell r="L70">
            <v>1891200</v>
          </cell>
          <cell r="M70">
            <v>1891200</v>
          </cell>
          <cell r="N70">
            <v>1260800</v>
          </cell>
          <cell r="Y70">
            <v>5043200</v>
          </cell>
          <cell r="AA70">
            <v>0</v>
          </cell>
        </row>
        <row r="71">
          <cell r="B71" t="str">
            <v>GE LEASE RATIO COMMITMENT PER MIKE CUNNINGHAM 6-11-99</v>
          </cell>
          <cell r="F71" t="str">
            <v xml:space="preserve">                                             </v>
          </cell>
          <cell r="G71">
            <v>393</v>
          </cell>
          <cell r="H71" t="str">
            <v>400.00</v>
          </cell>
          <cell r="I71" t="str">
            <v>8/03</v>
          </cell>
          <cell r="J71" t="str">
            <v>44</v>
          </cell>
          <cell r="K71" t="str">
            <v>12</v>
          </cell>
          <cell r="L71">
            <v>1886400</v>
          </cell>
          <cell r="M71">
            <v>1886400</v>
          </cell>
          <cell r="N71">
            <v>1886400</v>
          </cell>
          <cell r="O71">
            <v>1257600</v>
          </cell>
          <cell r="Y71">
            <v>6916800</v>
          </cell>
          <cell r="AA71">
            <v>0</v>
          </cell>
        </row>
        <row r="72">
          <cell r="B72" t="str">
            <v>GE LEASE RATIO COMMITMENT PER MIKE CUNNINGHAM 6-11-99</v>
          </cell>
          <cell r="G72">
            <v>393</v>
          </cell>
          <cell r="H72" t="str">
            <v>400.00</v>
          </cell>
          <cell r="I72" t="str">
            <v>8/04</v>
          </cell>
          <cell r="J72" t="str">
            <v>56</v>
          </cell>
          <cell r="K72" t="str">
            <v>12</v>
          </cell>
          <cell r="L72">
            <v>1886400</v>
          </cell>
          <cell r="M72">
            <v>1886400</v>
          </cell>
          <cell r="N72">
            <v>1886400</v>
          </cell>
          <cell r="O72">
            <v>1886400</v>
          </cell>
          <cell r="P72">
            <v>1257600</v>
          </cell>
          <cell r="Y72">
            <v>8803200</v>
          </cell>
          <cell r="AA72">
            <v>0</v>
          </cell>
        </row>
        <row r="73">
          <cell r="B73" t="str">
            <v>GE LEASE RATIO COMMITMENT PER MIKE CUNNINGHAM 6-11-99</v>
          </cell>
          <cell r="G73">
            <v>393</v>
          </cell>
          <cell r="H73" t="str">
            <v>400.00</v>
          </cell>
          <cell r="I73" t="str">
            <v>8/05</v>
          </cell>
          <cell r="J73" t="str">
            <v>68</v>
          </cell>
          <cell r="K73" t="str">
            <v>12</v>
          </cell>
          <cell r="L73">
            <v>1886400</v>
          </cell>
          <cell r="M73">
            <v>1886400</v>
          </cell>
          <cell r="N73">
            <v>1886400</v>
          </cell>
          <cell r="O73">
            <v>1886400</v>
          </cell>
          <cell r="P73">
            <v>1886400</v>
          </cell>
          <cell r="Q73">
            <v>1257600</v>
          </cell>
          <cell r="Y73">
            <v>10689600</v>
          </cell>
          <cell r="AA73">
            <v>1257600</v>
          </cell>
        </row>
        <row r="74">
          <cell r="B74" t="str">
            <v>HELM</v>
          </cell>
          <cell r="C74" t="str">
            <v>7355</v>
          </cell>
          <cell r="D74" t="str">
            <v>12-23-93</v>
          </cell>
          <cell r="E74" t="str">
            <v>TTGX</v>
          </cell>
          <cell r="F74" t="str">
            <v>910166-965881</v>
          </cell>
          <cell r="G74">
            <v>133</v>
          </cell>
          <cell r="H74" t="str">
            <v>175.00</v>
          </cell>
          <cell r="I74" t="str">
            <v>6/30/05</v>
          </cell>
          <cell r="J74" t="str">
            <v>22</v>
          </cell>
          <cell r="K74" t="str">
            <v>4</v>
          </cell>
          <cell r="L74">
            <v>279300</v>
          </cell>
          <cell r="M74">
            <v>279300</v>
          </cell>
          <cell r="N74">
            <v>279300</v>
          </cell>
          <cell r="O74">
            <v>279300</v>
          </cell>
          <cell r="P74">
            <v>279300</v>
          </cell>
          <cell r="Q74">
            <v>139650</v>
          </cell>
          <cell r="Y74">
            <v>1536150</v>
          </cell>
          <cell r="AA74">
            <v>139650</v>
          </cell>
        </row>
        <row r="75">
          <cell r="A75">
            <v>38</v>
          </cell>
          <cell r="B75" t="str">
            <v>HELM</v>
          </cell>
          <cell r="C75" t="str">
            <v>7334</v>
          </cell>
          <cell r="D75" t="str">
            <v>1-1-98</v>
          </cell>
          <cell r="E75" t="str">
            <v>MILW</v>
          </cell>
          <cell r="F75" t="str">
            <v>4744-4761</v>
          </cell>
          <cell r="G75">
            <v>16</v>
          </cell>
          <cell r="H75" t="str">
            <v>390.00</v>
          </cell>
          <cell r="I75" t="str">
            <v>12/31/02</v>
          </cell>
          <cell r="J75" t="str">
            <v>36</v>
          </cell>
          <cell r="K75" t="str">
            <v>12</v>
          </cell>
          <cell r="L75">
            <v>74880</v>
          </cell>
          <cell r="M75">
            <v>74880</v>
          </cell>
          <cell r="N75">
            <v>74880</v>
          </cell>
          <cell r="Y75">
            <v>224640</v>
          </cell>
          <cell r="AA75">
            <v>0</v>
          </cell>
        </row>
        <row r="76">
          <cell r="B76" t="str">
            <v>HELM</v>
          </cell>
          <cell r="C76" t="str">
            <v>7855</v>
          </cell>
          <cell r="E76" t="str">
            <v>TTGX</v>
          </cell>
          <cell r="F76" t="str">
            <v>253912-977244</v>
          </cell>
          <cell r="G76">
            <v>22</v>
          </cell>
          <cell r="H76" t="str">
            <v>505.00</v>
          </cell>
          <cell r="I76" t="str">
            <v>6/02</v>
          </cell>
          <cell r="J76" t="str">
            <v>10</v>
          </cell>
          <cell r="K76" t="str">
            <v>4</v>
          </cell>
          <cell r="L76">
            <v>133320</v>
          </cell>
          <cell r="M76">
            <v>133320</v>
          </cell>
          <cell r="N76">
            <v>66660</v>
          </cell>
          <cell r="Y76">
            <v>333300</v>
          </cell>
          <cell r="AA76">
            <v>0</v>
          </cell>
        </row>
        <row r="77">
          <cell r="B77" t="str">
            <v>PLM INVESTMENT</v>
          </cell>
          <cell r="C77" t="str">
            <v>7874</v>
          </cell>
          <cell r="D77" t="str">
            <v xml:space="preserve">           </v>
          </cell>
          <cell r="E77" t="str">
            <v>PCSX</v>
          </cell>
          <cell r="F77" t="str">
            <v>9201-9280</v>
          </cell>
          <cell r="G77">
            <v>39</v>
          </cell>
          <cell r="H77" t="str">
            <v>465.00</v>
          </cell>
          <cell r="I77" t="str">
            <v>2/02</v>
          </cell>
          <cell r="J77" t="str">
            <v>26</v>
          </cell>
          <cell r="K77" t="str">
            <v>12</v>
          </cell>
          <cell r="L77">
            <v>217620</v>
          </cell>
          <cell r="M77">
            <v>217620</v>
          </cell>
          <cell r="N77">
            <v>36270</v>
          </cell>
          <cell r="Y77">
            <v>471510</v>
          </cell>
          <cell r="AA77">
            <v>0</v>
          </cell>
        </row>
        <row r="78">
          <cell r="G78">
            <v>6628</v>
          </cell>
          <cell r="L78">
            <v>25275112</v>
          </cell>
          <cell r="M78">
            <v>17130682</v>
          </cell>
          <cell r="N78">
            <v>14689832</v>
          </cell>
          <cell r="O78">
            <v>11771262</v>
          </cell>
          <cell r="P78">
            <v>9674522</v>
          </cell>
          <cell r="Q78">
            <v>7366872</v>
          </cell>
          <cell r="R78">
            <v>5969622</v>
          </cell>
          <cell r="T78">
            <v>9263396</v>
          </cell>
          <cell r="V78">
            <v>19038129</v>
          </cell>
          <cell r="W78">
            <v>2737335</v>
          </cell>
          <cell r="Y78">
            <v>122916764</v>
          </cell>
          <cell r="AA78">
            <v>44375354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workbookViewId="0">
      <selection activeCell="D62" sqref="D62"/>
    </sheetView>
  </sheetViews>
  <sheetFormatPr defaultColWidth="17.1640625" defaultRowHeight="15.75" x14ac:dyDescent="0.2"/>
  <cols>
    <col min="1" max="1" width="5.6640625" style="34" customWidth="1"/>
    <col min="2" max="2" width="4" style="34" customWidth="1"/>
    <col min="3" max="3" width="4.6640625" style="34" customWidth="1"/>
    <col min="4" max="4" width="5.5" style="34" customWidth="1"/>
    <col min="5" max="5" width="95.5" style="34" customWidth="1"/>
    <col min="6" max="6" width="7" style="34" customWidth="1"/>
    <col min="7" max="16384" width="17.1640625" style="8"/>
  </cols>
  <sheetData>
    <row r="1" spans="1:8" s="4" customFormat="1" ht="14.1" customHeight="1" x14ac:dyDescent="0.2">
      <c r="A1" s="1">
        <v>7</v>
      </c>
      <c r="B1" s="2"/>
      <c r="C1" s="2"/>
      <c r="D1" s="2"/>
      <c r="E1" s="3" t="str">
        <f>[1]Title!A1</f>
        <v>Road Initials:    KCSR          Year:   2023</v>
      </c>
      <c r="F1" s="3"/>
      <c r="G1" s="2"/>
    </row>
    <row r="2" spans="1:8" ht="3" customHeight="1" thickBot="1" x14ac:dyDescent="0.25">
      <c r="A2" s="5"/>
      <c r="B2" s="6"/>
      <c r="C2" s="6"/>
      <c r="D2" s="6"/>
      <c r="E2" s="7"/>
      <c r="F2" s="6"/>
      <c r="G2" s="6"/>
    </row>
    <row r="3" spans="1:8" ht="8.1" customHeight="1" thickTop="1" x14ac:dyDescent="0.2">
      <c r="A3" s="9"/>
      <c r="B3" s="10"/>
      <c r="C3" s="10"/>
      <c r="D3" s="10"/>
      <c r="E3" s="11"/>
      <c r="F3" s="12"/>
      <c r="G3" s="6"/>
    </row>
    <row r="4" spans="1:8" ht="14.1" customHeight="1" x14ac:dyDescent="0.2">
      <c r="A4" s="13" t="s">
        <v>0</v>
      </c>
      <c r="B4" s="14"/>
      <c r="C4" s="14"/>
      <c r="D4" s="14"/>
      <c r="E4" s="15"/>
      <c r="F4" s="16"/>
      <c r="G4" s="6"/>
    </row>
    <row r="5" spans="1:8" ht="9.9499999999999993" customHeight="1" x14ac:dyDescent="0.2">
      <c r="A5" s="17" t="s">
        <v>1</v>
      </c>
      <c r="B5" s="14"/>
      <c r="C5" s="14"/>
      <c r="D5" s="14"/>
      <c r="E5" s="15"/>
      <c r="F5" s="16"/>
      <c r="G5" s="6"/>
    </row>
    <row r="6" spans="1:8" ht="15" x14ac:dyDescent="0.2">
      <c r="A6" s="18"/>
      <c r="B6" s="19"/>
      <c r="C6" s="19"/>
      <c r="D6" s="19"/>
      <c r="E6" s="20"/>
      <c r="F6" s="21"/>
      <c r="G6" s="6"/>
    </row>
    <row r="7" spans="1:8" ht="3" customHeight="1" x14ac:dyDescent="0.2">
      <c r="A7" s="22"/>
      <c r="B7" s="6"/>
      <c r="C7" s="6"/>
      <c r="D7" s="6"/>
      <c r="E7" s="7"/>
      <c r="F7" s="23"/>
      <c r="G7" s="6"/>
    </row>
    <row r="8" spans="1:8" ht="11.1" customHeight="1" x14ac:dyDescent="0.2">
      <c r="A8" s="22"/>
      <c r="B8" s="6" t="s">
        <v>2</v>
      </c>
      <c r="C8" s="6"/>
      <c r="D8" s="6"/>
      <c r="E8" s="6"/>
      <c r="F8" s="23"/>
      <c r="G8" s="6"/>
      <c r="H8" s="7"/>
    </row>
    <row r="9" spans="1:8" ht="11.1" customHeight="1" x14ac:dyDescent="0.2">
      <c r="A9" s="22"/>
      <c r="B9" s="6" t="s">
        <v>3</v>
      </c>
      <c r="C9" s="6"/>
      <c r="D9" s="6"/>
      <c r="E9" s="6"/>
      <c r="F9" s="23"/>
      <c r="G9" s="6"/>
      <c r="H9" s="7"/>
    </row>
    <row r="10" spans="1:8" ht="11.1" customHeight="1" x14ac:dyDescent="0.2">
      <c r="A10" s="22"/>
      <c r="B10" s="6" t="s">
        <v>4</v>
      </c>
      <c r="C10" s="6"/>
      <c r="D10" s="6"/>
      <c r="E10" s="6"/>
      <c r="F10" s="23"/>
      <c r="G10" s="6"/>
      <c r="H10" s="7"/>
    </row>
    <row r="11" spans="1:8" ht="11.1" customHeight="1" x14ac:dyDescent="0.2">
      <c r="A11" s="22"/>
      <c r="B11" s="6" t="s">
        <v>5</v>
      </c>
      <c r="C11" s="6"/>
      <c r="D11" s="6"/>
      <c r="E11" s="6"/>
      <c r="F11" s="23"/>
      <c r="G11" s="6"/>
      <c r="H11" s="7"/>
    </row>
    <row r="12" spans="1:8" ht="11.1" customHeight="1" x14ac:dyDescent="0.2">
      <c r="A12" s="22"/>
      <c r="B12" s="6" t="s">
        <v>6</v>
      </c>
      <c r="C12" s="6"/>
      <c r="D12" s="6"/>
      <c r="E12" s="6"/>
      <c r="F12" s="23"/>
      <c r="G12" s="6"/>
      <c r="H12" s="7"/>
    </row>
    <row r="13" spans="1:8" ht="11.1" customHeight="1" x14ac:dyDescent="0.2">
      <c r="A13" s="22"/>
      <c r="B13" s="6" t="s">
        <v>7</v>
      </c>
      <c r="C13" s="6"/>
      <c r="D13" s="6"/>
      <c r="E13" s="6"/>
      <c r="F13" s="23"/>
      <c r="G13" s="6"/>
      <c r="H13" s="7"/>
    </row>
    <row r="14" spans="1:8" ht="11.1" customHeight="1" x14ac:dyDescent="0.2">
      <c r="A14" s="22"/>
      <c r="B14" s="6" t="s">
        <v>8</v>
      </c>
      <c r="C14" s="6"/>
      <c r="D14" s="6"/>
      <c r="E14" s="6"/>
      <c r="F14" s="23"/>
      <c r="G14" s="6"/>
      <c r="H14" s="7"/>
    </row>
    <row r="15" spans="1:8" ht="11.1" customHeight="1" x14ac:dyDescent="0.2">
      <c r="A15" s="22"/>
      <c r="B15" s="6" t="s">
        <v>9</v>
      </c>
      <c r="C15" s="6"/>
      <c r="D15" s="6"/>
      <c r="E15" s="6"/>
      <c r="F15" s="23"/>
      <c r="G15" s="6"/>
      <c r="H15" s="7"/>
    </row>
    <row r="16" spans="1:8" ht="11.1" customHeight="1" x14ac:dyDescent="0.2">
      <c r="A16" s="22"/>
      <c r="B16" s="6" t="s">
        <v>10</v>
      </c>
      <c r="C16" s="6"/>
      <c r="D16" s="6"/>
      <c r="E16" s="6"/>
      <c r="F16" s="23"/>
      <c r="G16" s="6"/>
      <c r="H16" s="7"/>
    </row>
    <row r="17" spans="1:8" ht="11.1" customHeight="1" thickBot="1" x14ac:dyDescent="0.25">
      <c r="A17" s="24"/>
      <c r="B17" s="25"/>
      <c r="C17" s="25"/>
      <c r="D17" s="25"/>
      <c r="E17" s="25"/>
      <c r="F17" s="26"/>
      <c r="G17" s="6"/>
    </row>
    <row r="18" spans="1:8" ht="11.1" customHeight="1" thickTop="1" x14ac:dyDescent="0.2">
      <c r="A18" s="22"/>
      <c r="B18" s="6"/>
      <c r="C18" s="6"/>
      <c r="D18" s="6"/>
      <c r="E18" s="7"/>
      <c r="F18" s="23"/>
      <c r="G18" s="6"/>
    </row>
    <row r="19" spans="1:8" ht="11.1" customHeight="1" x14ac:dyDescent="0.2">
      <c r="A19" s="22"/>
      <c r="B19" s="6" t="s">
        <v>11</v>
      </c>
      <c r="C19" s="6"/>
      <c r="D19" s="6" t="s">
        <v>12</v>
      </c>
      <c r="E19" s="6"/>
      <c r="F19" s="23"/>
      <c r="G19" s="7"/>
    </row>
    <row r="20" spans="1:8" ht="11.1" customHeight="1" x14ac:dyDescent="0.2">
      <c r="A20" s="22"/>
      <c r="B20" s="6"/>
      <c r="C20" s="6"/>
      <c r="D20" s="6" t="s">
        <v>13</v>
      </c>
      <c r="E20" s="6"/>
      <c r="F20" s="23"/>
      <c r="G20" s="7"/>
    </row>
    <row r="21" spans="1:8" ht="11.1" customHeight="1" x14ac:dyDescent="0.2">
      <c r="A21" s="22"/>
      <c r="B21" s="6"/>
      <c r="C21" s="6"/>
      <c r="D21" s="35" t="s">
        <v>14</v>
      </c>
      <c r="E21" s="6"/>
      <c r="F21" s="23"/>
      <c r="G21" s="7"/>
    </row>
    <row r="22" spans="1:8" ht="11.1" customHeight="1" x14ac:dyDescent="0.2">
      <c r="A22" s="22"/>
      <c r="B22" s="6"/>
      <c r="C22" s="6"/>
      <c r="D22" s="6"/>
      <c r="E22" s="6"/>
      <c r="F22" s="23"/>
      <c r="G22" s="7"/>
    </row>
    <row r="23" spans="1:8" ht="11.1" customHeight="1" x14ac:dyDescent="0.2">
      <c r="A23" s="22"/>
      <c r="B23" s="6" t="s">
        <v>15</v>
      </c>
      <c r="C23" s="6"/>
      <c r="D23" s="6" t="s">
        <v>16</v>
      </c>
      <c r="E23" s="6"/>
      <c r="F23" s="23"/>
      <c r="G23" s="7"/>
    </row>
    <row r="24" spans="1:8" ht="11.1" customHeight="1" x14ac:dyDescent="0.2">
      <c r="A24" s="22"/>
      <c r="B24" s="6"/>
      <c r="C24" s="6"/>
      <c r="D24" s="6" t="s">
        <v>17</v>
      </c>
      <c r="E24" s="6"/>
      <c r="F24" s="23"/>
      <c r="G24" s="7"/>
    </row>
    <row r="25" spans="1:8" ht="11.1" customHeight="1" x14ac:dyDescent="0.2">
      <c r="A25" s="22"/>
      <c r="B25" s="6"/>
      <c r="C25" s="6"/>
      <c r="D25" s="36" t="s">
        <v>18</v>
      </c>
      <c r="E25" s="6"/>
      <c r="F25" s="23"/>
      <c r="G25" s="7"/>
    </row>
    <row r="26" spans="1:8" ht="11.1" customHeight="1" x14ac:dyDescent="0.2">
      <c r="A26" s="22"/>
      <c r="B26" s="6"/>
      <c r="C26" s="6"/>
      <c r="D26" s="6"/>
      <c r="E26" s="6"/>
      <c r="F26" s="23"/>
      <c r="G26" s="7"/>
      <c r="H26" s="7"/>
    </row>
    <row r="27" spans="1:8" ht="11.1" customHeight="1" x14ac:dyDescent="0.2">
      <c r="A27" s="22"/>
      <c r="B27" s="6" t="s">
        <v>19</v>
      </c>
      <c r="C27" s="6" t="s">
        <v>20</v>
      </c>
      <c r="D27" s="6" t="s">
        <v>21</v>
      </c>
      <c r="E27" s="6"/>
      <c r="F27" s="23"/>
      <c r="G27" s="7"/>
    </row>
    <row r="28" spans="1:8" ht="11.1" customHeight="1" x14ac:dyDescent="0.2">
      <c r="A28" s="22"/>
      <c r="B28" s="6"/>
      <c r="C28" s="6"/>
      <c r="D28" s="35" t="s">
        <v>22</v>
      </c>
      <c r="E28" s="6"/>
      <c r="F28" s="23"/>
      <c r="G28" s="7"/>
    </row>
    <row r="29" spans="1:8" ht="11.1" customHeight="1" x14ac:dyDescent="0.2">
      <c r="A29" s="22"/>
      <c r="B29" s="6"/>
      <c r="C29" s="6"/>
      <c r="D29" s="6"/>
      <c r="E29" s="6"/>
      <c r="F29" s="23"/>
      <c r="G29" s="7"/>
    </row>
    <row r="30" spans="1:8" ht="11.1" customHeight="1" x14ac:dyDescent="0.2">
      <c r="A30" s="22"/>
      <c r="B30" s="6"/>
      <c r="C30" s="6" t="s">
        <v>23</v>
      </c>
      <c r="D30" s="6" t="s">
        <v>24</v>
      </c>
      <c r="E30" s="6"/>
      <c r="F30" s="23"/>
      <c r="G30" s="7"/>
    </row>
    <row r="31" spans="1:8" ht="11.1" customHeight="1" x14ac:dyDescent="0.2">
      <c r="A31" s="22"/>
      <c r="B31" s="6"/>
      <c r="C31" s="6"/>
      <c r="D31" s="35" t="s">
        <v>25</v>
      </c>
      <c r="E31" s="6"/>
      <c r="F31" s="23"/>
      <c r="G31" s="7"/>
    </row>
    <row r="32" spans="1:8" ht="11.1" customHeight="1" x14ac:dyDescent="0.2">
      <c r="A32" s="22"/>
      <c r="B32" s="6"/>
      <c r="C32" s="6"/>
      <c r="D32" s="6"/>
      <c r="E32" s="6"/>
      <c r="F32" s="23"/>
      <c r="G32" s="7"/>
    </row>
    <row r="33" spans="1:7" ht="11.1" customHeight="1" x14ac:dyDescent="0.2">
      <c r="A33" s="22"/>
      <c r="B33" s="6"/>
      <c r="C33" s="6" t="s">
        <v>26</v>
      </c>
      <c r="D33" s="35" t="s">
        <v>27</v>
      </c>
      <c r="E33" s="6"/>
      <c r="F33" s="23"/>
      <c r="G33" s="7"/>
    </row>
    <row r="34" spans="1:7" ht="11.1" customHeight="1" x14ac:dyDescent="0.2">
      <c r="A34" s="22"/>
      <c r="B34" s="6"/>
      <c r="C34" s="6"/>
      <c r="D34" s="6"/>
      <c r="E34" s="6"/>
      <c r="F34" s="23"/>
      <c r="G34" s="7"/>
    </row>
    <row r="35" spans="1:7" ht="11.1" customHeight="1" x14ac:dyDescent="0.2">
      <c r="A35" s="22"/>
      <c r="B35" s="6"/>
      <c r="C35" s="6"/>
      <c r="D35" s="6" t="s">
        <v>28</v>
      </c>
      <c r="E35" s="35" t="s">
        <v>29</v>
      </c>
      <c r="F35" s="23"/>
      <c r="G35" s="7"/>
    </row>
    <row r="36" spans="1:7" ht="11.1" customHeight="1" x14ac:dyDescent="0.2">
      <c r="A36" s="22"/>
      <c r="B36" s="6"/>
      <c r="C36" s="6"/>
      <c r="D36" s="6"/>
      <c r="E36" s="6"/>
      <c r="F36" s="23"/>
      <c r="G36" s="7"/>
    </row>
    <row r="37" spans="1:7" ht="11.1" customHeight="1" x14ac:dyDescent="0.2">
      <c r="A37" s="22"/>
      <c r="B37" s="6"/>
      <c r="C37" s="6"/>
      <c r="D37" s="6"/>
      <c r="E37" s="35" t="s">
        <v>30</v>
      </c>
      <c r="F37" s="23"/>
      <c r="G37" s="27"/>
    </row>
    <row r="38" spans="1:7" ht="11.1" customHeight="1" x14ac:dyDescent="0.2">
      <c r="A38" s="22"/>
      <c r="B38" s="6"/>
      <c r="C38" s="6"/>
      <c r="D38" s="6"/>
      <c r="E38" s="36"/>
      <c r="F38" s="23"/>
      <c r="G38" s="7"/>
    </row>
    <row r="39" spans="1:7" ht="11.1" customHeight="1" x14ac:dyDescent="0.2">
      <c r="A39" s="22"/>
      <c r="B39" s="6"/>
      <c r="C39" s="6"/>
      <c r="D39" s="6"/>
      <c r="E39" s="35" t="s">
        <v>31</v>
      </c>
      <c r="F39" s="23"/>
      <c r="G39" s="7"/>
    </row>
    <row r="40" spans="1:7" ht="11.1" customHeight="1" x14ac:dyDescent="0.2">
      <c r="A40" s="22"/>
      <c r="B40" s="6"/>
      <c r="C40" s="6"/>
      <c r="D40" s="6"/>
      <c r="E40" s="36"/>
      <c r="F40" s="23"/>
      <c r="G40" s="7"/>
    </row>
    <row r="41" spans="1:7" ht="11.1" customHeight="1" x14ac:dyDescent="0.2">
      <c r="A41" s="22"/>
      <c r="B41" s="6"/>
      <c r="C41" s="6"/>
      <c r="D41" s="6"/>
      <c r="E41" s="35" t="s">
        <v>32</v>
      </c>
      <c r="F41" s="23"/>
      <c r="G41" s="7"/>
    </row>
    <row r="42" spans="1:7" ht="11.1" customHeight="1" x14ac:dyDescent="0.2">
      <c r="A42" s="22"/>
      <c r="B42" s="6"/>
      <c r="C42" s="6"/>
      <c r="D42" s="6"/>
      <c r="E42" s="6"/>
      <c r="F42" s="23"/>
      <c r="G42" s="7"/>
    </row>
    <row r="43" spans="1:7" ht="11.1" customHeight="1" x14ac:dyDescent="0.2">
      <c r="A43" s="22"/>
      <c r="B43" s="6"/>
      <c r="C43" s="6" t="s">
        <v>33</v>
      </c>
      <c r="D43" s="6" t="s">
        <v>34</v>
      </c>
      <c r="E43" s="6"/>
      <c r="F43" s="23"/>
      <c r="G43" s="7"/>
    </row>
    <row r="44" spans="1:7" ht="11.1" customHeight="1" x14ac:dyDescent="0.2">
      <c r="A44" s="22"/>
      <c r="B44" s="6"/>
      <c r="C44" s="6"/>
      <c r="D44" s="35" t="s">
        <v>35</v>
      </c>
      <c r="E44" s="6"/>
      <c r="F44" s="23"/>
      <c r="G44" s="7"/>
    </row>
    <row r="45" spans="1:7" ht="11.1" customHeight="1" x14ac:dyDescent="0.2">
      <c r="A45" s="22"/>
      <c r="B45" s="6"/>
      <c r="C45" s="6"/>
      <c r="D45" s="2"/>
      <c r="E45" s="6"/>
      <c r="F45" s="23"/>
      <c r="G45" s="6"/>
    </row>
    <row r="46" spans="1:7" ht="11.1" customHeight="1" x14ac:dyDescent="0.2">
      <c r="A46" s="22"/>
      <c r="B46" s="6"/>
      <c r="C46" s="6"/>
      <c r="D46" s="2"/>
      <c r="E46" s="6"/>
      <c r="F46" s="23"/>
      <c r="G46" s="6"/>
    </row>
    <row r="47" spans="1:7" ht="11.1" customHeight="1" x14ac:dyDescent="0.2">
      <c r="A47" s="22"/>
      <c r="B47" s="6"/>
      <c r="C47" s="6"/>
      <c r="D47" s="6" t="s">
        <v>36</v>
      </c>
      <c r="E47" s="6"/>
      <c r="F47" s="23"/>
      <c r="G47" s="6"/>
    </row>
    <row r="48" spans="1:7" ht="11.1" customHeight="1" x14ac:dyDescent="0.2">
      <c r="A48" s="22"/>
      <c r="B48" s="6"/>
      <c r="C48" s="6" t="s">
        <v>37</v>
      </c>
      <c r="D48" s="6" t="s">
        <v>28</v>
      </c>
      <c r="E48" s="6" t="s">
        <v>38</v>
      </c>
      <c r="F48" s="23"/>
      <c r="G48" s="6"/>
    </row>
    <row r="49" spans="1:7" ht="11.1" customHeight="1" x14ac:dyDescent="0.2">
      <c r="A49" s="22"/>
      <c r="B49" s="6"/>
      <c r="C49" s="6"/>
      <c r="D49" s="6"/>
      <c r="E49" s="35" t="s">
        <v>39</v>
      </c>
      <c r="F49" s="23"/>
      <c r="G49" s="6"/>
    </row>
    <row r="50" spans="1:7" ht="11.1" customHeight="1" x14ac:dyDescent="0.2">
      <c r="A50" s="22"/>
      <c r="B50" s="6"/>
      <c r="C50" s="6"/>
      <c r="D50" s="6"/>
      <c r="E50" s="6"/>
      <c r="F50" s="23"/>
      <c r="G50" s="6"/>
    </row>
    <row r="51" spans="1:7" ht="11.1" customHeight="1" x14ac:dyDescent="0.2">
      <c r="A51" s="22"/>
      <c r="B51" s="6"/>
      <c r="C51" s="6"/>
      <c r="D51" s="6"/>
      <c r="E51" s="35" t="s">
        <v>40</v>
      </c>
      <c r="F51" s="23"/>
      <c r="G51" s="6"/>
    </row>
    <row r="52" spans="1:7" ht="11.1" customHeight="1" x14ac:dyDescent="0.2">
      <c r="A52" s="22"/>
      <c r="B52" s="6"/>
      <c r="C52" s="6"/>
      <c r="D52" s="6"/>
      <c r="E52" s="6"/>
      <c r="F52" s="23"/>
      <c r="G52" s="7"/>
    </row>
    <row r="53" spans="1:7" ht="11.1" customHeight="1" x14ac:dyDescent="0.2">
      <c r="A53" s="22"/>
      <c r="B53" s="6"/>
      <c r="C53" s="6"/>
      <c r="D53" s="6" t="s">
        <v>41</v>
      </c>
      <c r="E53" s="35" t="s">
        <v>42</v>
      </c>
      <c r="F53" s="23"/>
      <c r="G53" s="7"/>
    </row>
    <row r="54" spans="1:7" ht="11.1" customHeight="1" x14ac:dyDescent="0.2">
      <c r="A54" s="22"/>
      <c r="B54" s="6"/>
      <c r="C54" s="6"/>
      <c r="D54" s="6"/>
      <c r="E54" s="6"/>
      <c r="F54" s="23"/>
      <c r="G54" s="7"/>
    </row>
    <row r="55" spans="1:7" ht="11.1" customHeight="1" x14ac:dyDescent="0.2">
      <c r="A55" s="22"/>
      <c r="B55" s="6"/>
      <c r="C55" s="6"/>
      <c r="D55" s="6"/>
      <c r="E55" s="35" t="s">
        <v>43</v>
      </c>
      <c r="F55" s="23"/>
      <c r="G55" s="7"/>
    </row>
    <row r="56" spans="1:7" ht="11.1" customHeight="1" x14ac:dyDescent="0.2">
      <c r="A56" s="22"/>
      <c r="B56" s="6"/>
      <c r="C56" s="6"/>
      <c r="D56" s="6"/>
      <c r="E56" s="6"/>
      <c r="F56" s="23"/>
      <c r="G56" s="7"/>
    </row>
    <row r="57" spans="1:7" ht="11.1" customHeight="1" x14ac:dyDescent="0.2">
      <c r="A57" s="22"/>
      <c r="B57" s="6" t="s">
        <v>44</v>
      </c>
      <c r="C57" s="6"/>
      <c r="D57" s="6" t="s">
        <v>45</v>
      </c>
      <c r="E57" s="6"/>
      <c r="F57" s="23"/>
      <c r="G57" s="7"/>
    </row>
    <row r="58" spans="1:7" ht="11.1" customHeight="1" x14ac:dyDescent="0.2">
      <c r="A58" s="22"/>
      <c r="B58" s="6"/>
      <c r="C58" s="6"/>
      <c r="D58" s="35" t="s">
        <v>46</v>
      </c>
      <c r="E58" s="6"/>
      <c r="F58" s="23"/>
      <c r="G58" s="7"/>
    </row>
    <row r="59" spans="1:7" ht="11.1" customHeight="1" x14ac:dyDescent="0.2">
      <c r="A59" s="22"/>
      <c r="B59" s="6"/>
      <c r="C59" s="6"/>
      <c r="D59" s="6"/>
      <c r="E59" s="6"/>
      <c r="F59" s="23"/>
      <c r="G59" s="7"/>
    </row>
    <row r="60" spans="1:7" ht="10.5" customHeight="1" x14ac:dyDescent="0.2">
      <c r="A60" s="22"/>
      <c r="B60" s="6" t="s">
        <v>47</v>
      </c>
      <c r="C60" s="6" t="s">
        <v>20</v>
      </c>
      <c r="D60" s="35" t="s">
        <v>48</v>
      </c>
      <c r="E60" s="6"/>
      <c r="F60" s="23"/>
      <c r="G60" s="7"/>
    </row>
    <row r="61" spans="1:7" ht="11.1" customHeight="1" x14ac:dyDescent="0.2">
      <c r="A61" s="22"/>
      <c r="B61" s="6"/>
      <c r="C61" s="6"/>
      <c r="D61" s="6"/>
      <c r="E61" s="6"/>
      <c r="F61" s="23"/>
      <c r="G61" s="7"/>
    </row>
    <row r="62" spans="1:7" ht="11.1" customHeight="1" x14ac:dyDescent="0.2">
      <c r="A62" s="22"/>
      <c r="B62" s="6"/>
      <c r="C62" s="6" t="s">
        <v>23</v>
      </c>
      <c r="D62" s="6" t="s">
        <v>49</v>
      </c>
      <c r="E62" s="6"/>
      <c r="F62" s="23"/>
      <c r="G62" s="7"/>
    </row>
    <row r="63" spans="1:7" ht="11.1" customHeight="1" x14ac:dyDescent="0.2">
      <c r="A63" s="22"/>
      <c r="B63" s="6"/>
      <c r="C63" s="6"/>
      <c r="D63" s="35" t="s">
        <v>50</v>
      </c>
      <c r="E63" s="6"/>
      <c r="F63" s="23"/>
      <c r="G63" s="7"/>
    </row>
    <row r="64" spans="1:7" ht="11.1" customHeight="1" x14ac:dyDescent="0.2">
      <c r="A64" s="22"/>
      <c r="B64" s="6"/>
      <c r="C64" s="6"/>
      <c r="D64" s="6"/>
      <c r="E64" s="6"/>
      <c r="F64" s="23"/>
      <c r="G64" s="7"/>
    </row>
    <row r="65" spans="1:7" ht="11.1" customHeight="1" x14ac:dyDescent="0.2">
      <c r="A65" s="22"/>
      <c r="B65" s="6" t="s">
        <v>51</v>
      </c>
      <c r="C65" s="6"/>
      <c r="D65" s="6" t="s">
        <v>52</v>
      </c>
      <c r="E65" s="6"/>
      <c r="F65" s="23"/>
      <c r="G65" s="7"/>
    </row>
    <row r="66" spans="1:7" ht="11.1" customHeight="1" x14ac:dyDescent="0.2">
      <c r="A66" s="22"/>
      <c r="B66" s="6"/>
      <c r="C66" s="6"/>
      <c r="D66" s="35" t="s">
        <v>53</v>
      </c>
      <c r="E66" s="8"/>
      <c r="F66" s="23"/>
      <c r="G66" s="7"/>
    </row>
    <row r="67" spans="1:7" ht="11.1" customHeight="1" x14ac:dyDescent="0.2">
      <c r="A67" s="22"/>
      <c r="B67" s="6"/>
      <c r="C67" s="6"/>
      <c r="D67" s="6"/>
      <c r="E67" s="6"/>
      <c r="F67" s="23"/>
      <c r="G67" s="7"/>
    </row>
    <row r="68" spans="1:7" ht="11.1" customHeight="1" x14ac:dyDescent="0.2">
      <c r="A68" s="22"/>
      <c r="B68" s="6"/>
      <c r="C68" s="6"/>
      <c r="D68" s="6"/>
      <c r="E68" s="6"/>
      <c r="F68" s="23"/>
      <c r="G68" s="6"/>
    </row>
    <row r="69" spans="1:7" ht="11.1" customHeight="1" x14ac:dyDescent="0.2">
      <c r="A69" s="17" t="s">
        <v>54</v>
      </c>
      <c r="B69" s="14"/>
      <c r="C69" s="14"/>
      <c r="D69" s="14"/>
      <c r="E69" s="15"/>
      <c r="F69" s="16"/>
      <c r="G69" s="6"/>
    </row>
    <row r="70" spans="1:7" ht="11.1" customHeight="1" x14ac:dyDescent="0.2">
      <c r="A70" s="22"/>
      <c r="B70" s="6"/>
      <c r="C70" s="6"/>
      <c r="D70" s="6"/>
      <c r="E70" s="7"/>
      <c r="F70" s="23"/>
      <c r="G70" s="6"/>
    </row>
    <row r="71" spans="1:7" ht="11.1" customHeight="1" thickBot="1" x14ac:dyDescent="0.25">
      <c r="A71" s="28"/>
      <c r="B71" s="29"/>
      <c r="C71" s="29"/>
      <c r="D71" s="29"/>
      <c r="E71" s="30"/>
      <c r="F71" s="31"/>
      <c r="G71" s="6"/>
    </row>
    <row r="72" spans="1:7" s="4" customFormat="1" ht="11.1" customHeight="1" thickTop="1" x14ac:dyDescent="0.2">
      <c r="A72" s="1"/>
      <c r="B72" s="2"/>
      <c r="C72" s="2"/>
      <c r="D72" s="2"/>
      <c r="E72" s="32"/>
      <c r="F72" s="33" t="s">
        <v>55</v>
      </c>
      <c r="G72" s="2"/>
    </row>
    <row r="73" spans="1:7" ht="9" customHeight="1" x14ac:dyDescent="0.2">
      <c r="A73" s="6"/>
      <c r="B73" s="6"/>
      <c r="C73" s="6"/>
      <c r="D73" s="6"/>
      <c r="E73" s="6"/>
      <c r="F73" s="6"/>
      <c r="G73" s="6"/>
    </row>
    <row r="74" spans="1:7" ht="9" customHeight="1" x14ac:dyDescent="0.2">
      <c r="A74" s="6"/>
      <c r="B74" s="6"/>
      <c r="C74" s="6"/>
      <c r="D74" s="6"/>
      <c r="E74" s="6"/>
      <c r="F74" s="6"/>
      <c r="G74" s="6"/>
    </row>
    <row r="75" spans="1:7" ht="9" customHeight="1" x14ac:dyDescent="0.2">
      <c r="A75" s="6"/>
      <c r="B75" s="6"/>
      <c r="C75" s="6"/>
      <c r="D75" s="6"/>
      <c r="E75" s="6"/>
      <c r="F75" s="6"/>
      <c r="G75" s="6"/>
    </row>
    <row r="76" spans="1:7" ht="9" customHeight="1" x14ac:dyDescent="0.2">
      <c r="A76" s="6"/>
      <c r="B76" s="6"/>
      <c r="C76" s="6"/>
      <c r="D76" s="6"/>
      <c r="E76" s="6"/>
      <c r="F76" s="6"/>
      <c r="G76" s="6"/>
    </row>
    <row r="77" spans="1:7" ht="9" customHeight="1" x14ac:dyDescent="0.2">
      <c r="A77" s="6"/>
      <c r="B77" s="6"/>
      <c r="C77" s="6"/>
      <c r="D77" s="6"/>
      <c r="E77" s="6"/>
      <c r="F77" s="6"/>
      <c r="G77" s="6"/>
    </row>
    <row r="78" spans="1:7" ht="9" customHeight="1" x14ac:dyDescent="0.2">
      <c r="A78" s="6"/>
      <c r="B78" s="6"/>
      <c r="C78" s="6"/>
      <c r="D78" s="6"/>
      <c r="E78" s="6"/>
      <c r="F78" s="6"/>
      <c r="G78" s="6"/>
    </row>
    <row r="79" spans="1:7" ht="9" customHeight="1" x14ac:dyDescent="0.2">
      <c r="A79" s="6"/>
      <c r="B79" s="6"/>
      <c r="C79" s="6"/>
      <c r="D79" s="6"/>
      <c r="E79" s="6"/>
      <c r="F79" s="6"/>
      <c r="G79" s="6"/>
    </row>
    <row r="80" spans="1:7" ht="9" customHeight="1" x14ac:dyDescent="0.2">
      <c r="A80" s="6"/>
      <c r="B80" s="6"/>
      <c r="C80" s="6"/>
      <c r="D80" s="6"/>
      <c r="E80" s="6"/>
      <c r="F80" s="6"/>
      <c r="G80" s="6"/>
    </row>
    <row r="81" spans="1:7" ht="9" customHeight="1" x14ac:dyDescent="0.2">
      <c r="A81" s="6"/>
      <c r="B81" s="6"/>
      <c r="C81" s="6"/>
      <c r="D81" s="6"/>
      <c r="E81" s="6"/>
      <c r="F81" s="6"/>
      <c r="G81" s="6"/>
    </row>
    <row r="82" spans="1:7" ht="9" customHeight="1" x14ac:dyDescent="0.2">
      <c r="A82" s="6"/>
      <c r="B82" s="6"/>
      <c r="C82" s="6"/>
      <c r="D82" s="6"/>
      <c r="E82" s="6"/>
      <c r="F82" s="6"/>
      <c r="G82" s="6"/>
    </row>
    <row r="83" spans="1:7" ht="9" customHeight="1" x14ac:dyDescent="0.2">
      <c r="A83" s="6"/>
      <c r="B83" s="6"/>
      <c r="C83" s="6"/>
      <c r="D83" s="6"/>
      <c r="E83" s="6"/>
      <c r="F83" s="6"/>
    </row>
    <row r="84" spans="1:7" ht="9" customHeight="1" x14ac:dyDescent="0.2">
      <c r="A84" s="6"/>
      <c r="B84" s="6"/>
      <c r="C84" s="6"/>
      <c r="D84" s="6"/>
      <c r="E84" s="6"/>
      <c r="F84" s="6"/>
    </row>
    <row r="85" spans="1:7" ht="9" customHeight="1" x14ac:dyDescent="0.2"/>
    <row r="86" spans="1:7" ht="9" customHeight="1" x14ac:dyDescent="0.2"/>
    <row r="87" spans="1:7" ht="9" customHeight="1" x14ac:dyDescent="0.2"/>
    <row r="88" spans="1:7" ht="9" customHeight="1" x14ac:dyDescent="0.2"/>
    <row r="89" spans="1:7" ht="9" customHeight="1" x14ac:dyDescent="0.2"/>
    <row r="90" spans="1:7" ht="9" customHeight="1" x14ac:dyDescent="0.2"/>
    <row r="91" spans="1:7" ht="9" customHeight="1" x14ac:dyDescent="0.2"/>
  </sheetData>
  <printOptions horizontalCentered="1"/>
  <pageMargins left="0.25" right="0.25" top="0.75" bottom="0.75" header="0.3" footer="0.3"/>
  <pageSetup scale="94" orientation="portrait" r:id="rId1"/>
  <rowBreaks count="1" manualBreakCount="1">
    <brk id="72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95"/>
  <sheetViews>
    <sheetView topLeftCell="A13" workbookViewId="0">
      <selection activeCell="D62" sqref="D62"/>
    </sheetView>
  </sheetViews>
  <sheetFormatPr defaultColWidth="13.83203125" defaultRowHeight="15.75" x14ac:dyDescent="0.25"/>
  <cols>
    <col min="1" max="1" width="4.83203125" style="40" customWidth="1"/>
    <col min="2" max="2" width="6.33203125" style="40" customWidth="1"/>
    <col min="3" max="3" width="26.6640625" style="40" customWidth="1"/>
    <col min="4" max="4" width="13.33203125" style="40" bestFit="1" customWidth="1"/>
    <col min="5" max="5" width="2.33203125" style="40" customWidth="1"/>
    <col min="6" max="6" width="14" style="40" customWidth="1"/>
    <col min="7" max="7" width="1.6640625" style="40" customWidth="1"/>
    <col min="8" max="8" width="10.83203125" style="40" bestFit="1" customWidth="1"/>
    <col min="9" max="9" width="2.33203125" style="40" customWidth="1"/>
    <col min="10" max="10" width="9.1640625" style="40" customWidth="1"/>
    <col min="11" max="11" width="2.33203125" style="40" customWidth="1"/>
    <col min="12" max="12" width="7.6640625" style="40" customWidth="1"/>
    <col min="13" max="13" width="2.33203125" style="40" customWidth="1"/>
    <col min="14" max="14" width="7.6640625" style="40" customWidth="1"/>
    <col min="15" max="15" width="2.33203125" style="40" customWidth="1"/>
    <col min="16" max="16" width="6.83203125" style="40" customWidth="1"/>
    <col min="17" max="17" width="13.33203125" style="52" customWidth="1"/>
    <col min="18" max="18" width="13.83203125" style="53" customWidth="1"/>
    <col min="19" max="19" width="6.33203125" style="54" customWidth="1"/>
    <col min="20" max="21" width="5.6640625" style="55" bestFit="1" customWidth="1"/>
    <col min="22" max="23" width="5.6640625" style="40" bestFit="1" customWidth="1"/>
    <col min="24" max="28" width="5.6640625" style="40" customWidth="1"/>
    <col min="29" max="29" width="7.1640625" style="40" bestFit="1" customWidth="1"/>
    <col min="30" max="16384" width="13.83203125" style="40"/>
  </cols>
  <sheetData>
    <row r="1" spans="1:16" ht="14.1" customHeight="1" x14ac:dyDescent="0.25">
      <c r="A1" s="37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 t="str">
        <f>[1]Title!A1</f>
        <v>Road Initials:    KCSR          Year:   2023</v>
      </c>
    </row>
    <row r="2" spans="1:16" ht="3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5.0999999999999996" customHeight="1" thickTop="1" x14ac:dyDescent="0.2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</row>
    <row r="4" spans="1:16" ht="12" customHeight="1" x14ac:dyDescent="0.25">
      <c r="A4" s="45" t="s">
        <v>56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9.9499999999999993" customHeight="1" x14ac:dyDescent="0.25">
      <c r="A5" s="45" t="s">
        <v>57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ht="9" customHeight="1" x14ac:dyDescent="0.25">
      <c r="A6" s="45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7"/>
    </row>
    <row r="7" spans="1:16" ht="8.1" customHeight="1" x14ac:dyDescent="0.25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47"/>
    </row>
    <row r="8" spans="1:16" ht="9.9499999999999993" customHeight="1" x14ac:dyDescent="0.25">
      <c r="A8" s="48"/>
      <c r="B8" s="50" t="s">
        <v>58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47"/>
    </row>
    <row r="9" spans="1:16" ht="9.9499999999999993" customHeight="1" x14ac:dyDescent="0.25">
      <c r="A9" s="48"/>
      <c r="B9" s="50" t="s">
        <v>59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1"/>
    </row>
    <row r="10" spans="1:16" ht="9.9499999999999993" customHeight="1" x14ac:dyDescent="0.25">
      <c r="A10" s="48"/>
      <c r="B10" s="50" t="s">
        <v>60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</row>
    <row r="11" spans="1:16" ht="9.9499999999999993" customHeight="1" x14ac:dyDescent="0.25">
      <c r="A11" s="48"/>
      <c r="B11" s="50" t="s">
        <v>61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1:16" ht="9.9499999999999993" customHeight="1" x14ac:dyDescent="0.25">
      <c r="A12" s="48"/>
      <c r="B12" s="50" t="s">
        <v>62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</row>
    <row r="13" spans="1:16" ht="9.9499999999999993" customHeight="1" x14ac:dyDescent="0.25">
      <c r="A13" s="48"/>
      <c r="B13" s="50" t="s">
        <v>63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</row>
    <row r="14" spans="1:16" ht="9.9499999999999993" customHeight="1" x14ac:dyDescent="0.25">
      <c r="A14" s="48"/>
      <c r="B14" s="50" t="s">
        <v>64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</row>
    <row r="15" spans="1:16" ht="9.9499999999999993" customHeight="1" x14ac:dyDescent="0.25">
      <c r="A15" s="48"/>
      <c r="B15" s="50" t="s">
        <v>65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1:16" ht="9.9499999999999993" customHeight="1" x14ac:dyDescent="0.25">
      <c r="A16" s="48"/>
      <c r="B16" s="50" t="s">
        <v>66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  <row r="17" spans="1:24" ht="9.9499999999999993" customHeight="1" x14ac:dyDescent="0.25">
      <c r="A17" s="48"/>
      <c r="B17" s="50" t="s">
        <v>67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1:24" ht="9.9499999999999993" customHeight="1" x14ac:dyDescent="0.25">
      <c r="A18" s="48"/>
      <c r="B18" s="50" t="s">
        <v>68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</row>
    <row r="19" spans="1:24" ht="9.9499999999999993" customHeight="1" x14ac:dyDescent="0.25">
      <c r="A19" s="48"/>
      <c r="B19" s="50" t="s">
        <v>69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</row>
    <row r="20" spans="1:24" ht="9.9499999999999993" customHeight="1" x14ac:dyDescent="0.25">
      <c r="A20" s="48"/>
      <c r="B20" s="50" t="s">
        <v>70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</row>
    <row r="21" spans="1:24" ht="9.9499999999999993" customHeight="1" x14ac:dyDescent="0.25">
      <c r="A21" s="48"/>
      <c r="B21" s="50" t="s">
        <v>71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24" ht="9.9499999999999993" customHeight="1" x14ac:dyDescent="0.25">
      <c r="A22" s="48"/>
      <c r="B22" s="50" t="s">
        <v>72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24" ht="9.9499999999999993" customHeight="1" x14ac:dyDescent="0.25">
      <c r="A23" s="48"/>
      <c r="B23" s="50" t="s">
        <v>73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24" ht="9.9499999999999993" customHeight="1" x14ac:dyDescent="0.25">
      <c r="A24" s="48"/>
      <c r="B24" s="50" t="s">
        <v>74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1"/>
    </row>
    <row r="25" spans="1:24" ht="9.9499999999999993" customHeight="1" x14ac:dyDescent="0.25">
      <c r="A25" s="48"/>
      <c r="B25" s="50" t="s">
        <v>75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  <row r="26" spans="1:24" ht="9.9499999999999993" customHeight="1" x14ac:dyDescent="0.25">
      <c r="A26" s="48"/>
      <c r="B26" s="50" t="s">
        <v>76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1"/>
    </row>
    <row r="27" spans="1:24" ht="9.9499999999999993" customHeight="1" x14ac:dyDescent="0.25">
      <c r="A27" s="48"/>
      <c r="B27" s="50" t="s">
        <v>77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1"/>
    </row>
    <row r="28" spans="1:24" ht="9.9499999999999993" customHeight="1" x14ac:dyDescent="0.25">
      <c r="A28" s="48"/>
      <c r="B28" s="50" t="s">
        <v>78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24" ht="8.1" customHeight="1" x14ac:dyDescent="0.25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1:24" ht="9.9499999999999993" customHeight="1" x14ac:dyDescent="0.25">
      <c r="A30" s="59"/>
      <c r="B30" s="50"/>
      <c r="C30" s="60"/>
      <c r="D30" s="61" t="s">
        <v>79</v>
      </c>
      <c r="E30" s="61"/>
      <c r="F30" s="61"/>
      <c r="G30" s="61"/>
      <c r="H30" s="61"/>
      <c r="I30" s="62"/>
      <c r="J30" s="61" t="s">
        <v>80</v>
      </c>
      <c r="K30" s="61"/>
      <c r="L30" s="61"/>
      <c r="M30" s="61"/>
      <c r="N30" s="61"/>
      <c r="O30" s="62"/>
      <c r="P30" s="63"/>
    </row>
    <row r="31" spans="1:24" ht="9.9499999999999993" customHeight="1" x14ac:dyDescent="0.25">
      <c r="A31" s="59" t="s">
        <v>81</v>
      </c>
      <c r="B31" s="50"/>
      <c r="C31" s="60"/>
      <c r="D31" s="61" t="s">
        <v>82</v>
      </c>
      <c r="E31" s="61"/>
      <c r="F31" s="61"/>
      <c r="G31" s="61"/>
      <c r="H31" s="64" t="s">
        <v>83</v>
      </c>
      <c r="I31" s="65"/>
      <c r="J31" s="66" t="s">
        <v>82</v>
      </c>
      <c r="K31" s="67"/>
      <c r="L31" s="67"/>
      <c r="M31" s="68"/>
      <c r="N31" s="46" t="s">
        <v>83</v>
      </c>
      <c r="O31" s="65"/>
      <c r="P31" s="63" t="s">
        <v>81</v>
      </c>
    </row>
    <row r="32" spans="1:24" ht="9.9499999999999993" customHeight="1" x14ac:dyDescent="0.25">
      <c r="A32" s="59"/>
      <c r="B32" s="50"/>
      <c r="C32" s="60"/>
      <c r="D32" s="46" t="s">
        <v>84</v>
      </c>
      <c r="E32" s="65"/>
      <c r="F32" s="46" t="s">
        <v>85</v>
      </c>
      <c r="G32" s="46"/>
      <c r="H32" s="64" t="s">
        <v>86</v>
      </c>
      <c r="I32" s="65"/>
      <c r="J32" s="64" t="s">
        <v>36</v>
      </c>
      <c r="K32" s="65"/>
      <c r="L32" s="46" t="s">
        <v>36</v>
      </c>
      <c r="M32" s="65"/>
      <c r="N32" s="46" t="s">
        <v>86</v>
      </c>
      <c r="O32" s="65"/>
      <c r="P32" s="63" t="s">
        <v>36</v>
      </c>
      <c r="V32" s="69"/>
      <c r="W32" s="69"/>
      <c r="X32" s="69"/>
    </row>
    <row r="33" spans="1:61" ht="9.9499999999999993" customHeight="1" x14ac:dyDescent="0.25">
      <c r="A33" s="59"/>
      <c r="B33" s="50"/>
      <c r="C33" s="60"/>
      <c r="D33" s="46" t="s">
        <v>87</v>
      </c>
      <c r="E33" s="65"/>
      <c r="F33" s="46" t="s">
        <v>88</v>
      </c>
      <c r="G33" s="46"/>
      <c r="H33" s="64" t="s">
        <v>89</v>
      </c>
      <c r="I33" s="65"/>
      <c r="J33" s="64" t="s">
        <v>87</v>
      </c>
      <c r="K33" s="65"/>
      <c r="L33" s="46" t="s">
        <v>88</v>
      </c>
      <c r="M33" s="65"/>
      <c r="N33" s="46" t="s">
        <v>89</v>
      </c>
      <c r="O33" s="65"/>
      <c r="P33" s="63" t="s">
        <v>36</v>
      </c>
      <c r="R33" s="52"/>
    </row>
    <row r="34" spans="1:61" ht="9.9499999999999993" customHeight="1" x14ac:dyDescent="0.25">
      <c r="A34" s="59" t="s">
        <v>90</v>
      </c>
      <c r="B34" s="46" t="s">
        <v>91</v>
      </c>
      <c r="C34" s="65"/>
      <c r="D34" s="46" t="s">
        <v>92</v>
      </c>
      <c r="E34" s="65"/>
      <c r="F34" s="46" t="s">
        <v>92</v>
      </c>
      <c r="G34" s="46"/>
      <c r="H34" s="64" t="s">
        <v>93</v>
      </c>
      <c r="I34" s="65"/>
      <c r="J34" s="64" t="s">
        <v>92</v>
      </c>
      <c r="K34" s="65"/>
      <c r="L34" s="46" t="s">
        <v>92</v>
      </c>
      <c r="M34" s="65"/>
      <c r="N34" s="46" t="s">
        <v>93</v>
      </c>
      <c r="O34" s="65"/>
      <c r="P34" s="63" t="s">
        <v>90</v>
      </c>
      <c r="R34" s="52"/>
      <c r="S34" s="69"/>
      <c r="T34" s="69"/>
      <c r="U34" s="69"/>
      <c r="V34" s="69"/>
      <c r="W34" s="69"/>
      <c r="X34" s="70"/>
    </row>
    <row r="35" spans="1:61" ht="9.9499999999999993" customHeight="1" x14ac:dyDescent="0.25">
      <c r="A35" s="71"/>
      <c r="B35" s="61" t="s">
        <v>20</v>
      </c>
      <c r="C35" s="62"/>
      <c r="D35" s="61" t="s">
        <v>23</v>
      </c>
      <c r="E35" s="62"/>
      <c r="F35" s="61" t="s">
        <v>26</v>
      </c>
      <c r="G35" s="61"/>
      <c r="H35" s="72" t="s">
        <v>33</v>
      </c>
      <c r="I35" s="62"/>
      <c r="J35" s="72" t="s">
        <v>37</v>
      </c>
      <c r="K35" s="62"/>
      <c r="L35" s="61" t="s">
        <v>94</v>
      </c>
      <c r="M35" s="62"/>
      <c r="N35" s="61" t="s">
        <v>95</v>
      </c>
      <c r="O35" s="62"/>
      <c r="P35" s="73" t="s">
        <v>36</v>
      </c>
      <c r="S35" s="74"/>
      <c r="T35" s="74"/>
      <c r="U35" s="74"/>
      <c r="V35" s="74"/>
      <c r="W35" s="74"/>
      <c r="X35" s="70"/>
    </row>
    <row r="36" spans="1:61" ht="9" customHeight="1" x14ac:dyDescent="0.25">
      <c r="A36" s="59"/>
      <c r="B36" s="46" t="s">
        <v>96</v>
      </c>
      <c r="C36" s="65"/>
      <c r="D36" s="75"/>
      <c r="E36" s="76"/>
      <c r="F36" s="38"/>
      <c r="G36" s="38"/>
      <c r="H36" s="77"/>
      <c r="I36" s="76"/>
      <c r="J36" s="77"/>
      <c r="K36" s="76"/>
      <c r="L36" s="38"/>
      <c r="M36" s="76"/>
      <c r="N36" s="38"/>
      <c r="O36" s="76"/>
      <c r="P36" s="47"/>
      <c r="Q36" s="78"/>
      <c r="R36" s="78"/>
      <c r="S36" s="78"/>
      <c r="T36" s="70"/>
      <c r="U36" s="79"/>
      <c r="V36" s="79"/>
      <c r="W36" s="55"/>
      <c r="X36" s="70"/>
    </row>
    <row r="37" spans="1:61" ht="9" customHeight="1" x14ac:dyDescent="0.25">
      <c r="A37" s="71" t="s">
        <v>97</v>
      </c>
      <c r="B37" s="57" t="s">
        <v>98</v>
      </c>
      <c r="C37" s="80"/>
      <c r="D37" s="158">
        <v>370539</v>
      </c>
      <c r="E37" s="83"/>
      <c r="F37" s="159">
        <v>2347381</v>
      </c>
      <c r="G37" s="84"/>
      <c r="H37" s="160">
        <v>1</v>
      </c>
      <c r="I37" s="81"/>
      <c r="J37" s="82" t="s">
        <v>36</v>
      </c>
      <c r="K37" s="83"/>
      <c r="L37" s="84"/>
      <c r="M37" s="85"/>
      <c r="N37" s="86"/>
      <c r="O37" s="85"/>
      <c r="P37" s="73" t="s">
        <v>97</v>
      </c>
      <c r="Q37" s="78"/>
      <c r="R37" s="78"/>
      <c r="S37" s="87"/>
      <c r="T37" s="88"/>
      <c r="U37" s="89"/>
      <c r="V37" s="89"/>
      <c r="W37" s="90"/>
      <c r="X37" s="70"/>
      <c r="AD37" s="91"/>
      <c r="AE37" s="91"/>
      <c r="AF37" s="91"/>
      <c r="AG37" s="91"/>
      <c r="AH37" s="92"/>
      <c r="AI37" s="91"/>
      <c r="AJ37" s="91"/>
      <c r="AK37" s="91"/>
      <c r="AL37" s="91"/>
      <c r="AN37" s="92"/>
      <c r="AV37" s="92"/>
      <c r="AW37" s="91"/>
      <c r="AX37" s="92"/>
      <c r="AY37" s="91"/>
      <c r="AZ37" s="92"/>
      <c r="BA37" s="92"/>
      <c r="BB37" s="92"/>
      <c r="BC37" s="92"/>
      <c r="BD37" s="91"/>
      <c r="BE37" s="92"/>
      <c r="BF37" s="91"/>
      <c r="BG37" s="92"/>
      <c r="BH37" s="92"/>
      <c r="BI37" s="92"/>
    </row>
    <row r="38" spans="1:61" ht="9.9499999999999993" customHeight="1" x14ac:dyDescent="0.25">
      <c r="A38" s="71" t="s">
        <v>99</v>
      </c>
      <c r="B38" s="57" t="s">
        <v>100</v>
      </c>
      <c r="C38" s="80"/>
      <c r="D38" s="158">
        <v>1664</v>
      </c>
      <c r="E38" s="83"/>
      <c r="F38" s="159">
        <v>1045093</v>
      </c>
      <c r="G38" s="84"/>
      <c r="H38" s="160">
        <v>0</v>
      </c>
      <c r="I38" s="81"/>
      <c r="J38" s="82" t="s">
        <v>36</v>
      </c>
      <c r="K38" s="83"/>
      <c r="L38" s="84"/>
      <c r="M38" s="85"/>
      <c r="N38" s="86"/>
      <c r="O38" s="85"/>
      <c r="P38" s="73" t="s">
        <v>99</v>
      </c>
      <c r="Q38" s="78"/>
      <c r="R38" s="78"/>
      <c r="S38" s="87"/>
      <c r="T38" s="88"/>
      <c r="U38" s="89"/>
      <c r="V38" s="89"/>
      <c r="W38" s="90"/>
      <c r="X38" s="70"/>
      <c r="AD38" s="91"/>
      <c r="AE38" s="91"/>
      <c r="AF38" s="91"/>
      <c r="AG38" s="91"/>
      <c r="AH38" s="92"/>
      <c r="AI38" s="91"/>
      <c r="AJ38" s="91"/>
      <c r="AK38" s="91"/>
      <c r="AL38" s="91"/>
      <c r="AN38" s="92"/>
      <c r="AV38" s="92"/>
      <c r="AW38" s="91"/>
      <c r="AX38" s="92"/>
      <c r="AY38" s="91"/>
      <c r="AZ38" s="92"/>
      <c r="BA38" s="92"/>
      <c r="BB38" s="92"/>
      <c r="BC38" s="92"/>
      <c r="BD38" s="91"/>
      <c r="BE38" s="92"/>
      <c r="BF38" s="91"/>
      <c r="BG38" s="92"/>
    </row>
    <row r="39" spans="1:61" ht="9.9499999999999993" customHeight="1" x14ac:dyDescent="0.25">
      <c r="A39" s="71" t="s">
        <v>101</v>
      </c>
      <c r="B39" s="57" t="s">
        <v>102</v>
      </c>
      <c r="C39" s="80"/>
      <c r="D39" s="158">
        <v>1065</v>
      </c>
      <c r="E39" s="83"/>
      <c r="F39" s="159">
        <v>1383</v>
      </c>
      <c r="G39" s="84"/>
      <c r="H39" s="160">
        <v>1</v>
      </c>
      <c r="I39" s="81"/>
      <c r="J39" s="82" t="s">
        <v>36</v>
      </c>
      <c r="K39" s="83"/>
      <c r="L39" s="84"/>
      <c r="M39" s="85"/>
      <c r="N39" s="86"/>
      <c r="O39" s="85"/>
      <c r="P39" s="73" t="s">
        <v>101</v>
      </c>
      <c r="Q39" s="78"/>
      <c r="R39" s="78"/>
      <c r="S39" s="87"/>
      <c r="T39" s="88"/>
      <c r="U39" s="89"/>
      <c r="V39" s="89"/>
      <c r="W39" s="90"/>
      <c r="X39" s="70"/>
      <c r="AD39" s="91"/>
      <c r="AE39" s="91"/>
      <c r="AF39" s="91"/>
      <c r="AG39" s="91"/>
      <c r="AH39" s="92"/>
      <c r="AI39" s="91"/>
      <c r="AJ39" s="91"/>
      <c r="AK39" s="91"/>
      <c r="AL39" s="91"/>
      <c r="AN39" s="92"/>
      <c r="AV39" s="92"/>
      <c r="AW39" s="91"/>
      <c r="AX39" s="92"/>
      <c r="AY39" s="91"/>
      <c r="AZ39" s="92"/>
      <c r="BA39" s="92"/>
      <c r="BB39" s="92"/>
      <c r="BC39" s="92"/>
      <c r="BD39" s="91"/>
      <c r="BE39" s="92"/>
      <c r="BF39" s="91"/>
      <c r="BG39" s="92"/>
    </row>
    <row r="40" spans="1:61" ht="9.9499999999999993" customHeight="1" x14ac:dyDescent="0.25">
      <c r="A40" s="71" t="s">
        <v>103</v>
      </c>
      <c r="B40" s="57" t="s">
        <v>104</v>
      </c>
      <c r="C40" s="80"/>
      <c r="D40" s="158">
        <v>564984</v>
      </c>
      <c r="E40" s="83"/>
      <c r="F40" s="159">
        <v>3395962</v>
      </c>
      <c r="G40" s="84"/>
      <c r="H40" s="160">
        <v>1.5</v>
      </c>
      <c r="I40" s="81"/>
      <c r="J40" s="82" t="s">
        <v>36</v>
      </c>
      <c r="K40" s="83"/>
      <c r="L40" s="84"/>
      <c r="M40" s="85"/>
      <c r="N40" s="86"/>
      <c r="O40" s="85"/>
      <c r="P40" s="73" t="s">
        <v>103</v>
      </c>
      <c r="Q40" s="78"/>
      <c r="R40" s="78"/>
      <c r="S40" s="87"/>
      <c r="T40" s="88"/>
      <c r="U40" s="89"/>
      <c r="V40" s="89"/>
      <c r="W40" s="90"/>
      <c r="X40" s="70"/>
      <c r="AD40" s="91"/>
      <c r="AE40" s="91"/>
      <c r="AF40" s="91"/>
      <c r="AG40" s="91"/>
      <c r="AH40" s="92"/>
      <c r="AI40" s="91"/>
      <c r="AJ40" s="91"/>
      <c r="AK40" s="91"/>
      <c r="AL40" s="91"/>
      <c r="AN40" s="92"/>
      <c r="AV40" s="92"/>
      <c r="AW40" s="91"/>
      <c r="AX40" s="92"/>
      <c r="AY40" s="91"/>
      <c r="AZ40" s="92"/>
      <c r="BA40" s="92"/>
      <c r="BB40" s="92"/>
      <c r="BC40" s="92"/>
      <c r="BD40" s="91"/>
      <c r="BE40" s="92"/>
      <c r="BF40" s="91"/>
      <c r="BG40" s="92"/>
    </row>
    <row r="41" spans="1:61" ht="9.9499999999999993" customHeight="1" x14ac:dyDescent="0.25">
      <c r="A41" s="71" t="s">
        <v>105</v>
      </c>
      <c r="B41" s="57" t="s">
        <v>106</v>
      </c>
      <c r="C41" s="80"/>
      <c r="D41" s="158">
        <v>0</v>
      </c>
      <c r="E41" s="83"/>
      <c r="F41" s="159">
        <v>0</v>
      </c>
      <c r="G41" s="84"/>
      <c r="H41" s="160">
        <v>0</v>
      </c>
      <c r="I41" s="81"/>
      <c r="J41" s="82" t="s">
        <v>36</v>
      </c>
      <c r="K41" s="83"/>
      <c r="L41" s="84"/>
      <c r="M41" s="85"/>
      <c r="N41" s="86"/>
      <c r="O41" s="85"/>
      <c r="P41" s="73" t="s">
        <v>105</v>
      </c>
      <c r="Q41" s="78"/>
      <c r="R41" s="78"/>
      <c r="S41" s="87"/>
      <c r="T41" s="88"/>
      <c r="U41" s="89"/>
      <c r="V41" s="89"/>
      <c r="W41" s="90"/>
      <c r="X41" s="70"/>
      <c r="AD41" s="91"/>
      <c r="AE41" s="91"/>
      <c r="AF41" s="91"/>
      <c r="AG41" s="91"/>
      <c r="AH41" s="92"/>
      <c r="AI41" s="91"/>
      <c r="AJ41" s="91"/>
      <c r="AK41" s="91"/>
      <c r="AL41" s="91"/>
      <c r="AN41" s="92"/>
      <c r="AV41" s="92"/>
      <c r="AW41" s="91"/>
      <c r="AX41" s="92"/>
      <c r="AY41" s="91"/>
      <c r="AZ41" s="92"/>
      <c r="BA41" s="92"/>
      <c r="BB41" s="92"/>
      <c r="BC41" s="92"/>
      <c r="BD41" s="91"/>
      <c r="BE41" s="92"/>
      <c r="BF41" s="91"/>
      <c r="BG41" s="92"/>
    </row>
    <row r="42" spans="1:61" ht="9.9499999999999993" customHeight="1" x14ac:dyDescent="0.25">
      <c r="A42" s="71" t="s">
        <v>107</v>
      </c>
      <c r="B42" s="57" t="s">
        <v>108</v>
      </c>
      <c r="C42" s="80"/>
      <c r="D42" s="158">
        <v>1205671</v>
      </c>
      <c r="E42" s="83"/>
      <c r="F42" s="159">
        <v>997982</v>
      </c>
      <c r="G42" s="84"/>
      <c r="H42" s="160">
        <v>5.3</v>
      </c>
      <c r="I42" s="81"/>
      <c r="J42" s="82" t="s">
        <v>36</v>
      </c>
      <c r="K42" s="83"/>
      <c r="L42" s="84"/>
      <c r="M42" s="85"/>
      <c r="N42" s="86"/>
      <c r="O42" s="85"/>
      <c r="P42" s="73" t="s">
        <v>107</v>
      </c>
      <c r="Q42" s="78"/>
      <c r="R42" s="78"/>
      <c r="S42" s="87"/>
      <c r="T42" s="88"/>
      <c r="U42" s="89"/>
      <c r="V42" s="89"/>
      <c r="W42" s="90"/>
      <c r="X42" s="70"/>
      <c r="AD42" s="91"/>
      <c r="AE42" s="91"/>
      <c r="AF42" s="91"/>
      <c r="AG42" s="91"/>
      <c r="AH42" s="92"/>
      <c r="AI42" s="91"/>
      <c r="AJ42" s="91"/>
      <c r="AK42" s="91"/>
      <c r="AL42" s="91"/>
      <c r="AN42" s="92"/>
      <c r="AV42" s="92"/>
      <c r="AW42" s="91"/>
      <c r="AX42" s="92"/>
      <c r="AY42" s="91"/>
      <c r="AZ42" s="92"/>
      <c r="BA42" s="92"/>
      <c r="BB42" s="92"/>
      <c r="BC42" s="92"/>
      <c r="BD42" s="91"/>
      <c r="BE42" s="92"/>
      <c r="BF42" s="91"/>
      <c r="BG42" s="92"/>
    </row>
    <row r="43" spans="1:61" ht="9.9499999999999993" customHeight="1" x14ac:dyDescent="0.25">
      <c r="A43" s="71" t="s">
        <v>109</v>
      </c>
      <c r="B43" s="57" t="s">
        <v>110</v>
      </c>
      <c r="C43" s="80"/>
      <c r="D43" s="158">
        <v>1377753</v>
      </c>
      <c r="E43" s="83"/>
      <c r="F43" s="159">
        <v>1891265</v>
      </c>
      <c r="G43" s="84"/>
      <c r="H43" s="160">
        <v>4</v>
      </c>
      <c r="I43" s="81"/>
      <c r="J43" s="82" t="s">
        <v>36</v>
      </c>
      <c r="K43" s="83"/>
      <c r="L43" s="84"/>
      <c r="M43" s="85"/>
      <c r="N43" s="86"/>
      <c r="O43" s="85"/>
      <c r="P43" s="73" t="s">
        <v>109</v>
      </c>
      <c r="Q43" s="78"/>
      <c r="R43" s="78"/>
      <c r="S43" s="87"/>
      <c r="T43" s="88"/>
      <c r="U43" s="89"/>
      <c r="V43" s="89"/>
      <c r="W43" s="90"/>
      <c r="X43" s="70"/>
      <c r="AD43" s="91"/>
      <c r="AE43" s="91"/>
      <c r="AF43" s="91"/>
      <c r="AG43" s="91"/>
      <c r="AH43" s="92"/>
      <c r="AI43" s="91"/>
      <c r="AJ43" s="91"/>
      <c r="AK43" s="91"/>
      <c r="AL43" s="91"/>
      <c r="AN43" s="92"/>
      <c r="AV43" s="92"/>
      <c r="AW43" s="91"/>
      <c r="AX43" s="92"/>
      <c r="AY43" s="91"/>
      <c r="AZ43" s="92"/>
      <c r="BA43" s="92"/>
      <c r="BB43" s="92"/>
      <c r="BC43" s="92"/>
      <c r="BD43" s="91"/>
      <c r="BE43" s="92"/>
      <c r="BF43" s="91"/>
      <c r="BG43" s="92"/>
    </row>
    <row r="44" spans="1:61" ht="9.9499999999999993" customHeight="1" x14ac:dyDescent="0.25">
      <c r="A44" s="71" t="s">
        <v>111</v>
      </c>
      <c r="B44" s="57" t="s">
        <v>112</v>
      </c>
      <c r="C44" s="80"/>
      <c r="D44" s="158">
        <v>607930</v>
      </c>
      <c r="E44" s="83"/>
      <c r="F44" s="159">
        <v>495996</v>
      </c>
      <c r="G44" s="84"/>
      <c r="H44" s="160">
        <v>4.0999999999999996</v>
      </c>
      <c r="I44" s="81"/>
      <c r="J44" s="82" t="s">
        <v>36</v>
      </c>
      <c r="K44" s="83"/>
      <c r="L44" s="84"/>
      <c r="M44" s="85"/>
      <c r="N44" s="86"/>
      <c r="O44" s="85"/>
      <c r="P44" s="73" t="s">
        <v>111</v>
      </c>
      <c r="Q44" s="78"/>
      <c r="R44" s="78"/>
      <c r="S44" s="87"/>
      <c r="T44" s="88"/>
      <c r="U44" s="89"/>
      <c r="V44" s="89"/>
      <c r="W44" s="90"/>
      <c r="X44" s="70"/>
      <c r="AD44" s="91"/>
      <c r="AE44" s="91"/>
      <c r="AF44" s="91"/>
      <c r="AG44" s="91"/>
      <c r="AH44" s="92"/>
      <c r="AI44" s="91"/>
      <c r="AJ44" s="91"/>
      <c r="AK44" s="91"/>
      <c r="AL44" s="91"/>
      <c r="AN44" s="92"/>
      <c r="AV44" s="92"/>
      <c r="AW44" s="91"/>
      <c r="AX44" s="92"/>
      <c r="AY44" s="91"/>
      <c r="AZ44" s="92"/>
      <c r="BA44" s="92"/>
      <c r="BB44" s="92"/>
      <c r="BC44" s="92"/>
      <c r="BD44" s="91"/>
      <c r="BE44" s="92"/>
      <c r="BF44" s="91"/>
      <c r="BG44" s="92"/>
    </row>
    <row r="45" spans="1:61" ht="9.9499999999999993" customHeight="1" x14ac:dyDescent="0.25">
      <c r="A45" s="71" t="s">
        <v>113</v>
      </c>
      <c r="B45" s="57" t="s">
        <v>114</v>
      </c>
      <c r="C45" s="80"/>
      <c r="D45" s="158">
        <v>10746</v>
      </c>
      <c r="E45" s="83"/>
      <c r="F45" s="159">
        <v>12852</v>
      </c>
      <c r="G45" s="84"/>
      <c r="H45" s="160">
        <v>1.9</v>
      </c>
      <c r="I45" s="81"/>
      <c r="J45" s="82" t="s">
        <v>36</v>
      </c>
      <c r="K45" s="83"/>
      <c r="L45" s="84"/>
      <c r="M45" s="85"/>
      <c r="N45" s="86"/>
      <c r="O45" s="85"/>
      <c r="P45" s="73" t="s">
        <v>113</v>
      </c>
      <c r="Q45" s="78"/>
      <c r="R45" s="78"/>
      <c r="S45" s="87"/>
      <c r="T45" s="88"/>
      <c r="U45" s="89"/>
      <c r="V45" s="89"/>
      <c r="W45" s="90"/>
      <c r="X45" s="70"/>
      <c r="AD45" s="91"/>
      <c r="AE45" s="91"/>
      <c r="AF45" s="91"/>
      <c r="AG45" s="91"/>
      <c r="AH45" s="92"/>
      <c r="AI45" s="91"/>
      <c r="AJ45" s="91"/>
      <c r="AK45" s="91"/>
      <c r="AL45" s="91"/>
      <c r="AN45" s="92"/>
      <c r="AV45" s="92"/>
      <c r="AW45" s="91"/>
      <c r="AX45" s="92"/>
      <c r="AY45" s="91"/>
      <c r="AZ45" s="92"/>
      <c r="BA45" s="92"/>
      <c r="BB45" s="92"/>
      <c r="BC45" s="92"/>
      <c r="BD45" s="91"/>
      <c r="BE45" s="92"/>
      <c r="BF45" s="91"/>
      <c r="BG45" s="92"/>
    </row>
    <row r="46" spans="1:61" ht="9.9499999999999993" customHeight="1" x14ac:dyDescent="0.25">
      <c r="A46" s="71" t="s">
        <v>115</v>
      </c>
      <c r="B46" s="57" t="s">
        <v>116</v>
      </c>
      <c r="C46" s="80"/>
      <c r="D46" s="158">
        <v>159044</v>
      </c>
      <c r="E46" s="83"/>
      <c r="F46" s="159">
        <v>162481</v>
      </c>
      <c r="G46" s="84"/>
      <c r="H46" s="160">
        <v>3.4</v>
      </c>
      <c r="I46" s="81"/>
      <c r="J46" s="82" t="s">
        <v>36</v>
      </c>
      <c r="K46" s="83"/>
      <c r="L46" s="84"/>
      <c r="M46" s="85"/>
      <c r="N46" s="86"/>
      <c r="O46" s="85"/>
      <c r="P46" s="73" t="s">
        <v>115</v>
      </c>
      <c r="Q46" s="78"/>
      <c r="R46" s="78"/>
      <c r="S46" s="87"/>
      <c r="T46" s="88"/>
      <c r="U46" s="89"/>
      <c r="V46" s="89"/>
      <c r="W46" s="90"/>
      <c r="X46" s="70"/>
      <c r="AD46" s="91"/>
      <c r="AE46" s="91"/>
      <c r="AF46" s="91"/>
      <c r="AG46" s="91"/>
      <c r="AH46" s="92"/>
      <c r="AI46" s="91"/>
      <c r="AJ46" s="91"/>
      <c r="AK46" s="91"/>
      <c r="AL46" s="91"/>
      <c r="AN46" s="92"/>
      <c r="AV46" s="92"/>
      <c r="AW46" s="91"/>
      <c r="AX46" s="92"/>
      <c r="AY46" s="91"/>
      <c r="AZ46" s="92"/>
      <c r="BA46" s="92"/>
      <c r="BB46" s="92"/>
      <c r="BC46" s="92"/>
      <c r="BD46" s="91"/>
      <c r="BE46" s="92"/>
      <c r="BF46" s="91"/>
      <c r="BG46" s="92"/>
    </row>
    <row r="47" spans="1:61" ht="9.9499999999999993" customHeight="1" x14ac:dyDescent="0.25">
      <c r="A47" s="71" t="s">
        <v>117</v>
      </c>
      <c r="B47" s="57" t="s">
        <v>118</v>
      </c>
      <c r="C47" s="80"/>
      <c r="D47" s="158">
        <v>874</v>
      </c>
      <c r="E47" s="83"/>
      <c r="F47" s="159">
        <v>482</v>
      </c>
      <c r="G47" s="84"/>
      <c r="H47" s="160">
        <v>3</v>
      </c>
      <c r="I47" s="81"/>
      <c r="J47" s="82" t="s">
        <v>36</v>
      </c>
      <c r="K47" s="83"/>
      <c r="L47" s="84"/>
      <c r="M47" s="85"/>
      <c r="N47" s="86"/>
      <c r="O47" s="85"/>
      <c r="P47" s="73" t="s">
        <v>117</v>
      </c>
      <c r="Q47" s="78"/>
      <c r="R47" s="78"/>
      <c r="S47" s="87"/>
      <c r="T47" s="88"/>
      <c r="U47" s="89"/>
      <c r="V47" s="89"/>
      <c r="W47" s="90"/>
      <c r="X47" s="70"/>
      <c r="AD47" s="91"/>
      <c r="AE47" s="91"/>
      <c r="AF47" s="91"/>
      <c r="AG47" s="91"/>
      <c r="AH47" s="92"/>
      <c r="AI47" s="91"/>
      <c r="AJ47" s="91"/>
      <c r="AK47" s="91"/>
      <c r="AL47" s="91"/>
      <c r="AN47" s="92"/>
      <c r="AV47" s="92"/>
      <c r="AW47" s="91"/>
      <c r="AX47" s="92"/>
      <c r="AY47" s="91"/>
      <c r="AZ47" s="92"/>
      <c r="BA47" s="92"/>
      <c r="BB47" s="92"/>
      <c r="BC47" s="92"/>
      <c r="BD47" s="91"/>
      <c r="BE47" s="92"/>
      <c r="BF47" s="91"/>
      <c r="BG47" s="92"/>
    </row>
    <row r="48" spans="1:61" ht="9.9499999999999993" customHeight="1" x14ac:dyDescent="0.25">
      <c r="A48" s="71" t="s">
        <v>119</v>
      </c>
      <c r="B48" s="57" t="s">
        <v>120</v>
      </c>
      <c r="C48" s="80"/>
      <c r="D48" s="158">
        <v>12184</v>
      </c>
      <c r="E48" s="83"/>
      <c r="F48" s="159">
        <v>11839</v>
      </c>
      <c r="G48" s="84"/>
      <c r="H48" s="160">
        <v>2.6</v>
      </c>
      <c r="I48" s="81"/>
      <c r="J48" s="82" t="s">
        <v>36</v>
      </c>
      <c r="K48" s="83"/>
      <c r="L48" s="84"/>
      <c r="M48" s="85"/>
      <c r="N48" s="86"/>
      <c r="O48" s="85"/>
      <c r="P48" s="73" t="s">
        <v>119</v>
      </c>
      <c r="Q48" s="78"/>
      <c r="R48" s="78"/>
      <c r="S48" s="87"/>
      <c r="T48" s="88"/>
      <c r="U48" s="89"/>
      <c r="V48" s="89"/>
      <c r="W48" s="90"/>
      <c r="X48" s="70"/>
      <c r="AD48" s="91"/>
      <c r="AE48" s="91"/>
      <c r="AF48" s="91"/>
      <c r="AG48" s="91"/>
      <c r="AH48" s="92"/>
      <c r="AI48" s="91"/>
      <c r="AJ48" s="91"/>
      <c r="AK48" s="91"/>
      <c r="AL48" s="91"/>
      <c r="AN48" s="92"/>
      <c r="AV48" s="92"/>
      <c r="AW48" s="91"/>
      <c r="AX48" s="92"/>
      <c r="AY48" s="91"/>
      <c r="AZ48" s="92"/>
      <c r="BA48" s="92"/>
      <c r="BB48" s="92"/>
      <c r="BC48" s="92"/>
      <c r="BD48" s="91"/>
      <c r="BE48" s="92"/>
      <c r="BF48" s="91"/>
      <c r="BG48" s="92"/>
    </row>
    <row r="49" spans="1:59" ht="9.9499999999999993" customHeight="1" x14ac:dyDescent="0.25">
      <c r="A49" s="71" t="s">
        <v>121</v>
      </c>
      <c r="B49" s="57" t="s">
        <v>122</v>
      </c>
      <c r="C49" s="80"/>
      <c r="D49" s="158">
        <v>20341</v>
      </c>
      <c r="E49" s="83"/>
      <c r="F49" s="159">
        <v>18051</v>
      </c>
      <c r="G49" s="84"/>
      <c r="H49" s="160">
        <v>6.3</v>
      </c>
      <c r="I49" s="81"/>
      <c r="J49" s="82" t="s">
        <v>36</v>
      </c>
      <c r="K49" s="83"/>
      <c r="L49" s="84"/>
      <c r="M49" s="85"/>
      <c r="N49" s="86"/>
      <c r="O49" s="85"/>
      <c r="P49" s="73" t="s">
        <v>121</v>
      </c>
      <c r="Q49" s="78"/>
      <c r="R49" s="78"/>
      <c r="S49" s="87"/>
      <c r="T49" s="88"/>
      <c r="U49" s="89"/>
      <c r="V49" s="89"/>
      <c r="W49" s="90"/>
      <c r="X49" s="70"/>
      <c r="AD49" s="91"/>
      <c r="AE49" s="91"/>
      <c r="AF49" s="91"/>
      <c r="AG49" s="91"/>
      <c r="AH49" s="92"/>
      <c r="AI49" s="91"/>
      <c r="AJ49" s="91"/>
      <c r="AK49" s="91"/>
      <c r="AL49" s="91"/>
      <c r="AN49" s="92"/>
      <c r="AV49" s="92"/>
      <c r="AW49" s="91"/>
      <c r="AX49" s="92"/>
      <c r="AY49" s="91"/>
      <c r="AZ49" s="92"/>
      <c r="BA49" s="92"/>
      <c r="BB49" s="92"/>
      <c r="BC49" s="92"/>
      <c r="BD49" s="91"/>
      <c r="BE49" s="92"/>
      <c r="BF49" s="91"/>
      <c r="BG49" s="92"/>
    </row>
    <row r="50" spans="1:59" ht="9.9499999999999993" customHeight="1" x14ac:dyDescent="0.25">
      <c r="A50" s="71" t="s">
        <v>123</v>
      </c>
      <c r="B50" s="57" t="s">
        <v>124</v>
      </c>
      <c r="C50" s="80"/>
      <c r="D50" s="158">
        <v>76294</v>
      </c>
      <c r="E50" s="83"/>
      <c r="F50" s="159">
        <v>52703</v>
      </c>
      <c r="G50" s="84"/>
      <c r="H50" s="160">
        <v>2.9</v>
      </c>
      <c r="I50" s="81"/>
      <c r="J50" s="82" t="s">
        <v>36</v>
      </c>
      <c r="K50" s="83"/>
      <c r="L50" s="84"/>
      <c r="M50" s="85"/>
      <c r="N50" s="86"/>
      <c r="O50" s="85"/>
      <c r="P50" s="73" t="s">
        <v>123</v>
      </c>
      <c r="Q50" s="78"/>
      <c r="R50" s="78"/>
      <c r="S50" s="87"/>
      <c r="T50" s="88"/>
      <c r="U50" s="89"/>
      <c r="V50" s="89"/>
      <c r="W50" s="90"/>
      <c r="X50" s="70"/>
      <c r="AD50" s="91"/>
      <c r="AE50" s="91"/>
      <c r="AF50" s="91"/>
      <c r="AG50" s="91"/>
      <c r="AH50" s="92"/>
      <c r="AI50" s="91"/>
      <c r="AJ50" s="91"/>
      <c r="AK50" s="91"/>
      <c r="AL50" s="91"/>
      <c r="AN50" s="92"/>
      <c r="AV50" s="92"/>
      <c r="AW50" s="91"/>
      <c r="AX50" s="92"/>
      <c r="AY50" s="91"/>
      <c r="AZ50" s="92"/>
      <c r="BA50" s="92"/>
      <c r="BB50" s="92"/>
      <c r="BC50" s="92"/>
      <c r="BD50" s="91"/>
      <c r="BE50" s="92"/>
      <c r="BF50" s="91"/>
      <c r="BG50" s="92"/>
    </row>
    <row r="51" spans="1:59" ht="9.9499999999999993" customHeight="1" x14ac:dyDescent="0.25">
      <c r="A51" s="71" t="s">
        <v>125</v>
      </c>
      <c r="B51" s="57" t="s">
        <v>126</v>
      </c>
      <c r="C51" s="80"/>
      <c r="D51" s="158">
        <v>0</v>
      </c>
      <c r="E51" s="83"/>
      <c r="F51" s="159">
        <v>0</v>
      </c>
      <c r="G51" s="84"/>
      <c r="H51" s="160">
        <v>0</v>
      </c>
      <c r="I51" s="81"/>
      <c r="J51" s="82" t="s">
        <v>36</v>
      </c>
      <c r="K51" s="83"/>
      <c r="L51" s="84"/>
      <c r="M51" s="85"/>
      <c r="N51" s="86"/>
      <c r="O51" s="85"/>
      <c r="P51" s="73" t="s">
        <v>125</v>
      </c>
      <c r="Q51" s="78"/>
      <c r="R51" s="78"/>
      <c r="S51" s="87"/>
      <c r="T51" s="88"/>
      <c r="U51" s="89"/>
      <c r="V51" s="89"/>
      <c r="W51" s="90"/>
      <c r="X51" s="70"/>
      <c r="AD51" s="91"/>
      <c r="AE51" s="91"/>
      <c r="AF51" s="91"/>
      <c r="AG51" s="91"/>
      <c r="AH51" s="92"/>
      <c r="AI51" s="91"/>
      <c r="AJ51" s="91"/>
      <c r="AK51" s="91"/>
      <c r="AL51" s="91"/>
      <c r="AN51" s="92"/>
      <c r="AV51" s="92"/>
      <c r="AW51" s="91"/>
      <c r="AX51" s="92"/>
      <c r="AY51" s="91"/>
      <c r="AZ51" s="92"/>
      <c r="BA51" s="92"/>
      <c r="BB51" s="92"/>
      <c r="BC51" s="92"/>
      <c r="BD51" s="91"/>
      <c r="BE51" s="92"/>
      <c r="BF51" s="91"/>
      <c r="BG51" s="92"/>
    </row>
    <row r="52" spans="1:59" ht="9.9499999999999993" customHeight="1" x14ac:dyDescent="0.25">
      <c r="A52" s="71" t="s">
        <v>127</v>
      </c>
      <c r="B52" s="57" t="s">
        <v>128</v>
      </c>
      <c r="C52" s="80"/>
      <c r="D52" s="158">
        <v>8503</v>
      </c>
      <c r="E52" s="83"/>
      <c r="F52" s="159">
        <v>6935</v>
      </c>
      <c r="G52" s="84"/>
      <c r="H52" s="160">
        <v>4.9000000000000004</v>
      </c>
      <c r="I52" s="81"/>
      <c r="J52" s="82" t="s">
        <v>36</v>
      </c>
      <c r="K52" s="83"/>
      <c r="L52" s="84"/>
      <c r="M52" s="85"/>
      <c r="N52" s="86"/>
      <c r="O52" s="85"/>
      <c r="P52" s="73" t="s">
        <v>127</v>
      </c>
      <c r="Q52" s="78"/>
      <c r="R52" s="78"/>
      <c r="S52" s="87"/>
      <c r="T52" s="88"/>
      <c r="U52" s="89"/>
      <c r="V52" s="89"/>
      <c r="W52" s="90"/>
      <c r="X52" s="70"/>
      <c r="AD52" s="91"/>
      <c r="AE52" s="91"/>
      <c r="AF52" s="91"/>
      <c r="AG52" s="91"/>
      <c r="AH52" s="92"/>
      <c r="AI52" s="91"/>
      <c r="AJ52" s="91"/>
      <c r="AK52" s="91"/>
      <c r="AL52" s="91"/>
      <c r="AN52" s="92"/>
      <c r="AV52" s="92"/>
      <c r="AW52" s="91"/>
      <c r="AX52" s="92"/>
      <c r="AY52" s="91"/>
      <c r="AZ52" s="92"/>
      <c r="BA52" s="92"/>
      <c r="BB52" s="92"/>
      <c r="BC52" s="92"/>
      <c r="BD52" s="91"/>
      <c r="BE52" s="92"/>
      <c r="BF52" s="91"/>
      <c r="BG52" s="92"/>
    </row>
    <row r="53" spans="1:59" ht="9.9499999999999993" customHeight="1" x14ac:dyDescent="0.25">
      <c r="A53" s="71" t="s">
        <v>129</v>
      </c>
      <c r="B53" s="57" t="s">
        <v>130</v>
      </c>
      <c r="C53" s="80"/>
      <c r="D53" s="158">
        <v>0</v>
      </c>
      <c r="E53" s="83"/>
      <c r="F53" s="159">
        <v>0</v>
      </c>
      <c r="G53" s="84"/>
      <c r="H53" s="160">
        <v>0</v>
      </c>
      <c r="I53" s="81"/>
      <c r="J53" s="82" t="s">
        <v>36</v>
      </c>
      <c r="K53" s="83"/>
      <c r="L53" s="84"/>
      <c r="M53" s="85"/>
      <c r="N53" s="86"/>
      <c r="O53" s="85"/>
      <c r="P53" s="73" t="s">
        <v>129</v>
      </c>
      <c r="Q53" s="78"/>
      <c r="R53" s="78"/>
      <c r="S53" s="87"/>
      <c r="T53" s="88"/>
      <c r="U53" s="89"/>
      <c r="V53" s="89"/>
      <c r="W53" s="90"/>
      <c r="X53" s="70"/>
      <c r="AD53" s="91"/>
      <c r="AE53" s="91"/>
      <c r="AF53" s="91"/>
      <c r="AG53" s="91"/>
      <c r="AH53" s="92"/>
      <c r="AI53" s="91"/>
      <c r="AJ53" s="91"/>
      <c r="AK53" s="91"/>
      <c r="AL53" s="91"/>
      <c r="AN53" s="92"/>
      <c r="AV53" s="92"/>
      <c r="AW53" s="91"/>
      <c r="AX53" s="92"/>
      <c r="AY53" s="91"/>
      <c r="AZ53" s="92"/>
      <c r="BA53" s="92"/>
      <c r="BB53" s="92"/>
      <c r="BC53" s="92"/>
      <c r="BD53" s="91"/>
      <c r="BE53" s="92"/>
      <c r="BF53" s="91"/>
      <c r="BG53" s="92"/>
    </row>
    <row r="54" spans="1:59" ht="9.9499999999999993" customHeight="1" x14ac:dyDescent="0.25">
      <c r="A54" s="71" t="s">
        <v>131</v>
      </c>
      <c r="B54" s="57" t="s">
        <v>132</v>
      </c>
      <c r="C54" s="80"/>
      <c r="D54" s="158">
        <v>95325</v>
      </c>
      <c r="E54" s="83"/>
      <c r="F54" s="159">
        <v>66201</v>
      </c>
      <c r="G54" s="84"/>
      <c r="H54" s="160">
        <v>4.5999999999999996</v>
      </c>
      <c r="I54" s="81"/>
      <c r="J54" s="82" t="s">
        <v>36</v>
      </c>
      <c r="K54" s="83"/>
      <c r="L54" s="84"/>
      <c r="M54" s="85"/>
      <c r="N54" s="86"/>
      <c r="O54" s="85"/>
      <c r="P54" s="73" t="s">
        <v>131</v>
      </c>
      <c r="Q54" s="78"/>
      <c r="R54" s="78"/>
      <c r="S54" s="87"/>
      <c r="T54" s="88"/>
      <c r="U54" s="89"/>
      <c r="V54" s="89"/>
      <c r="W54" s="90"/>
      <c r="X54" s="70"/>
      <c r="AD54" s="91"/>
      <c r="AE54" s="91"/>
      <c r="AF54" s="91"/>
      <c r="AG54" s="91"/>
      <c r="AH54" s="92"/>
      <c r="AI54" s="91"/>
      <c r="AJ54" s="91"/>
      <c r="AK54" s="91"/>
      <c r="AL54" s="91"/>
      <c r="AN54" s="92"/>
      <c r="AV54" s="92"/>
      <c r="AW54" s="91"/>
      <c r="AX54" s="92"/>
      <c r="AY54" s="91"/>
      <c r="AZ54" s="92"/>
      <c r="BA54" s="92"/>
      <c r="BB54" s="92"/>
      <c r="BC54" s="92"/>
      <c r="BD54" s="91"/>
      <c r="BE54" s="92"/>
      <c r="BF54" s="91"/>
      <c r="BG54" s="92"/>
    </row>
    <row r="55" spans="1:59" ht="9.9499999999999993" customHeight="1" x14ac:dyDescent="0.25">
      <c r="A55" s="71" t="s">
        <v>133</v>
      </c>
      <c r="B55" s="57" t="s">
        <v>134</v>
      </c>
      <c r="C55" s="80"/>
      <c r="D55" s="158">
        <v>117639</v>
      </c>
      <c r="E55" s="83"/>
      <c r="F55" s="159">
        <v>76513</v>
      </c>
      <c r="G55" s="84"/>
      <c r="H55" s="160">
        <v>7</v>
      </c>
      <c r="I55" s="81"/>
      <c r="J55" s="82" t="s">
        <v>36</v>
      </c>
      <c r="K55" s="83"/>
      <c r="L55" s="84"/>
      <c r="M55" s="85"/>
      <c r="N55" s="86"/>
      <c r="O55" s="85"/>
      <c r="P55" s="73" t="s">
        <v>133</v>
      </c>
      <c r="Q55" s="78"/>
      <c r="R55" s="78"/>
      <c r="S55" s="87"/>
      <c r="T55" s="88"/>
      <c r="U55" s="89"/>
      <c r="V55" s="89"/>
      <c r="W55" s="90"/>
      <c r="X55" s="70"/>
      <c r="AD55" s="91"/>
      <c r="AE55" s="91"/>
      <c r="AF55" s="91"/>
      <c r="AG55" s="91"/>
      <c r="AH55" s="92"/>
      <c r="AI55" s="91"/>
      <c r="AJ55" s="91"/>
      <c r="AK55" s="91"/>
      <c r="AL55" s="91"/>
      <c r="AN55" s="92"/>
      <c r="AV55" s="92"/>
      <c r="AW55" s="91"/>
      <c r="AX55" s="92"/>
      <c r="AY55" s="91"/>
      <c r="AZ55" s="92"/>
      <c r="BA55" s="92"/>
      <c r="BB55" s="92"/>
      <c r="BC55" s="92"/>
      <c r="BD55" s="91"/>
      <c r="BE55" s="92"/>
      <c r="BF55" s="91"/>
      <c r="BG55" s="92"/>
    </row>
    <row r="56" spans="1:59" ht="9.9499999999999993" customHeight="1" x14ac:dyDescent="0.25">
      <c r="A56" s="71" t="s">
        <v>135</v>
      </c>
      <c r="B56" s="57" t="s">
        <v>136</v>
      </c>
      <c r="C56" s="80"/>
      <c r="D56" s="158">
        <v>265246</v>
      </c>
      <c r="E56" s="83"/>
      <c r="F56" s="159">
        <v>218394</v>
      </c>
      <c r="G56" s="84"/>
      <c r="H56" s="160">
        <v>4.7</v>
      </c>
      <c r="I56" s="81"/>
      <c r="J56" s="82" t="s">
        <v>36</v>
      </c>
      <c r="K56" s="83"/>
      <c r="L56" s="84"/>
      <c r="M56" s="85"/>
      <c r="N56" s="86"/>
      <c r="O56" s="85"/>
      <c r="P56" s="73" t="s">
        <v>135</v>
      </c>
      <c r="Q56" s="78"/>
      <c r="R56" s="78"/>
      <c r="S56" s="87"/>
      <c r="T56" s="88"/>
      <c r="U56" s="89"/>
      <c r="V56" s="89"/>
      <c r="W56" s="90"/>
      <c r="X56" s="70"/>
      <c r="AD56" s="91"/>
      <c r="AE56" s="91"/>
      <c r="AF56" s="91"/>
      <c r="AG56" s="91"/>
      <c r="AH56" s="92"/>
      <c r="AI56" s="91"/>
      <c r="AJ56" s="91"/>
      <c r="AK56" s="91"/>
      <c r="AL56" s="91"/>
      <c r="AN56" s="92"/>
      <c r="AV56" s="92"/>
      <c r="AW56" s="91"/>
      <c r="AX56" s="92"/>
      <c r="AY56" s="91"/>
      <c r="AZ56" s="92"/>
      <c r="BA56" s="92"/>
      <c r="BB56" s="92"/>
      <c r="BC56" s="92"/>
      <c r="BD56" s="91"/>
      <c r="BE56" s="92"/>
      <c r="BF56" s="91"/>
      <c r="BG56" s="92"/>
    </row>
    <row r="57" spans="1:59" ht="9.9499999999999993" customHeight="1" x14ac:dyDescent="0.25">
      <c r="A57" s="71" t="s">
        <v>137</v>
      </c>
      <c r="B57" s="57" t="s">
        <v>138</v>
      </c>
      <c r="C57" s="80"/>
      <c r="D57" s="158">
        <v>0</v>
      </c>
      <c r="E57" s="83"/>
      <c r="F57" s="159">
        <v>0</v>
      </c>
      <c r="G57" s="84"/>
      <c r="H57" s="160">
        <v>0</v>
      </c>
      <c r="I57" s="81"/>
      <c r="J57" s="82" t="s">
        <v>36</v>
      </c>
      <c r="K57" s="83"/>
      <c r="L57" s="84"/>
      <c r="M57" s="85"/>
      <c r="N57" s="86"/>
      <c r="O57" s="85"/>
      <c r="P57" s="73" t="s">
        <v>137</v>
      </c>
      <c r="Q57" s="78"/>
      <c r="R57" s="78"/>
      <c r="S57" s="87"/>
      <c r="T57" s="88"/>
      <c r="U57" s="89"/>
      <c r="V57" s="89"/>
      <c r="W57" s="90"/>
      <c r="X57" s="70"/>
      <c r="AD57" s="91"/>
      <c r="AE57" s="91"/>
      <c r="AF57" s="91"/>
      <c r="AG57" s="91"/>
      <c r="AH57" s="92"/>
      <c r="AI57" s="91"/>
      <c r="AJ57" s="91"/>
      <c r="AK57" s="91"/>
      <c r="AL57" s="91"/>
      <c r="AN57" s="92"/>
      <c r="AV57" s="92"/>
      <c r="AW57" s="91"/>
      <c r="AX57" s="92"/>
      <c r="AY57" s="91"/>
      <c r="AZ57" s="92"/>
      <c r="BA57" s="92"/>
      <c r="BB57" s="92"/>
      <c r="BC57" s="92"/>
      <c r="BD57" s="91"/>
      <c r="BE57" s="92"/>
      <c r="BF57" s="91"/>
      <c r="BG57" s="92"/>
    </row>
    <row r="58" spans="1:59" ht="9.9499999999999993" customHeight="1" x14ac:dyDescent="0.25">
      <c r="A58" s="71" t="s">
        <v>139</v>
      </c>
      <c r="B58" s="57" t="s">
        <v>140</v>
      </c>
      <c r="C58" s="80"/>
      <c r="D58" s="158">
        <v>1129</v>
      </c>
      <c r="E58" s="83"/>
      <c r="F58" s="159">
        <v>707</v>
      </c>
      <c r="G58" s="84"/>
      <c r="H58" s="160">
        <v>5.4</v>
      </c>
      <c r="I58" s="81"/>
      <c r="J58" s="82" t="s">
        <v>36</v>
      </c>
      <c r="K58" s="83"/>
      <c r="L58" s="84"/>
      <c r="M58" s="85"/>
      <c r="N58" s="86"/>
      <c r="O58" s="85"/>
      <c r="P58" s="73" t="s">
        <v>139</v>
      </c>
      <c r="Q58" s="78"/>
      <c r="R58" s="78"/>
      <c r="S58" s="87"/>
      <c r="T58" s="88"/>
      <c r="U58" s="89"/>
      <c r="V58" s="89"/>
      <c r="W58" s="90"/>
      <c r="X58" s="70"/>
      <c r="AD58" s="91"/>
      <c r="AE58" s="91"/>
      <c r="AF58" s="91"/>
      <c r="AG58" s="91"/>
      <c r="AH58" s="92"/>
      <c r="AI58" s="91"/>
      <c r="AJ58" s="91"/>
      <c r="AK58" s="91"/>
      <c r="AL58" s="91"/>
      <c r="AN58" s="92"/>
      <c r="AV58" s="92"/>
      <c r="AW58" s="91"/>
      <c r="AX58" s="92"/>
      <c r="AY58" s="91"/>
      <c r="AZ58" s="92"/>
      <c r="BA58" s="92"/>
      <c r="BB58" s="92"/>
      <c r="BC58" s="92"/>
      <c r="BD58" s="91"/>
      <c r="BE58" s="92"/>
      <c r="BF58" s="91"/>
      <c r="BG58" s="92"/>
    </row>
    <row r="59" spans="1:59" ht="9.9499999999999993" customHeight="1" x14ac:dyDescent="0.25">
      <c r="A59" s="71" t="s">
        <v>141</v>
      </c>
      <c r="B59" s="57" t="s">
        <v>142</v>
      </c>
      <c r="C59" s="80"/>
      <c r="D59" s="158">
        <v>6780</v>
      </c>
      <c r="E59" s="83"/>
      <c r="F59" s="159">
        <v>2780</v>
      </c>
      <c r="G59" s="84"/>
      <c r="H59" s="160">
        <v>3.5</v>
      </c>
      <c r="I59" s="81"/>
      <c r="J59" s="82" t="s">
        <v>36</v>
      </c>
      <c r="K59" s="83"/>
      <c r="L59" s="84"/>
      <c r="M59" s="85"/>
      <c r="N59" s="86"/>
      <c r="O59" s="85"/>
      <c r="P59" s="73" t="s">
        <v>141</v>
      </c>
      <c r="Q59" s="78"/>
      <c r="R59" s="78"/>
      <c r="S59" s="87"/>
      <c r="T59" s="88"/>
      <c r="U59" s="89"/>
      <c r="V59" s="89"/>
      <c r="W59" s="90"/>
      <c r="X59" s="70"/>
      <c r="AD59" s="91"/>
      <c r="AE59" s="91"/>
      <c r="AF59" s="91"/>
      <c r="AG59" s="91"/>
      <c r="AH59" s="92"/>
      <c r="AI59" s="91"/>
      <c r="AJ59" s="91"/>
      <c r="AK59" s="91"/>
      <c r="AL59" s="91"/>
      <c r="AN59" s="92"/>
      <c r="AV59" s="92"/>
      <c r="AW59" s="91"/>
      <c r="AX59" s="92"/>
      <c r="AY59" s="91"/>
      <c r="AZ59" s="92"/>
      <c r="BA59" s="92"/>
      <c r="BB59" s="92"/>
      <c r="BC59" s="92"/>
      <c r="BD59" s="91"/>
      <c r="BE59" s="92"/>
      <c r="BF59" s="91"/>
      <c r="BG59" s="92"/>
    </row>
    <row r="60" spans="1:59" ht="9.9499999999999993" customHeight="1" x14ac:dyDescent="0.25">
      <c r="A60" s="71" t="s">
        <v>143</v>
      </c>
      <c r="B60" s="57" t="s">
        <v>144</v>
      </c>
      <c r="C60" s="80"/>
      <c r="D60" s="158">
        <v>81399</v>
      </c>
      <c r="E60" s="83"/>
      <c r="F60" s="159">
        <v>58824</v>
      </c>
      <c r="G60" s="84"/>
      <c r="H60" s="160">
        <v>6.2</v>
      </c>
      <c r="I60" s="81"/>
      <c r="J60" s="82" t="s">
        <v>36</v>
      </c>
      <c r="K60" s="83"/>
      <c r="L60" s="84"/>
      <c r="M60" s="85"/>
      <c r="N60" s="86"/>
      <c r="O60" s="85"/>
      <c r="P60" s="73" t="s">
        <v>143</v>
      </c>
      <c r="Q60" s="78"/>
      <c r="R60" s="78"/>
      <c r="S60" s="87"/>
      <c r="T60" s="88"/>
      <c r="U60" s="89"/>
      <c r="V60" s="89"/>
      <c r="W60" s="90"/>
      <c r="X60" s="70"/>
      <c r="AD60" s="91"/>
      <c r="AE60" s="91"/>
      <c r="AF60" s="91"/>
      <c r="AG60" s="91"/>
      <c r="AH60" s="92"/>
      <c r="AI60" s="91"/>
      <c r="AJ60" s="91"/>
      <c r="AK60" s="91"/>
      <c r="AL60" s="91"/>
      <c r="AN60" s="92"/>
      <c r="AV60" s="92"/>
      <c r="AW60" s="91"/>
      <c r="AX60" s="92"/>
      <c r="AY60" s="91"/>
      <c r="AZ60" s="92"/>
      <c r="BA60" s="92"/>
      <c r="BB60" s="92"/>
      <c r="BC60" s="92"/>
      <c r="BD60" s="91"/>
      <c r="BE60" s="92"/>
      <c r="BF60" s="91"/>
      <c r="BG60" s="92"/>
    </row>
    <row r="61" spans="1:59" ht="9.9499999999999993" customHeight="1" x14ac:dyDescent="0.25">
      <c r="A61" s="71" t="s">
        <v>145</v>
      </c>
      <c r="B61" s="57" t="s">
        <v>146</v>
      </c>
      <c r="C61" s="80"/>
      <c r="D61" s="158">
        <v>206081</v>
      </c>
      <c r="E61" s="83"/>
      <c r="F61" s="159">
        <v>337146</v>
      </c>
      <c r="G61" s="84"/>
      <c r="H61" s="160">
        <v>4</v>
      </c>
      <c r="I61" s="81"/>
      <c r="J61" s="82" t="s">
        <v>36</v>
      </c>
      <c r="K61" s="83"/>
      <c r="L61" s="84"/>
      <c r="M61" s="85"/>
      <c r="N61" s="86"/>
      <c r="O61" s="85"/>
      <c r="P61" s="73" t="s">
        <v>145</v>
      </c>
      <c r="Q61" s="78"/>
      <c r="R61" s="78"/>
      <c r="S61" s="87"/>
      <c r="T61" s="88"/>
      <c r="U61" s="89"/>
      <c r="V61" s="89"/>
      <c r="W61" s="90"/>
      <c r="X61" s="70"/>
      <c r="AD61" s="91"/>
      <c r="AE61" s="91"/>
      <c r="AF61" s="91"/>
      <c r="AG61" s="91"/>
      <c r="AH61" s="92"/>
      <c r="AI61" s="91"/>
      <c r="AJ61" s="91"/>
      <c r="AK61" s="91"/>
      <c r="AL61" s="91"/>
      <c r="AN61" s="92"/>
      <c r="AV61" s="92"/>
      <c r="AW61" s="91"/>
      <c r="AX61" s="92"/>
      <c r="AY61" s="91"/>
      <c r="AZ61" s="92"/>
      <c r="BA61" s="92"/>
      <c r="BB61" s="92"/>
      <c r="BC61" s="92"/>
      <c r="BD61" s="91"/>
      <c r="BE61" s="92"/>
      <c r="BF61" s="91"/>
      <c r="BG61" s="92"/>
    </row>
    <row r="62" spans="1:59" ht="9.9499999999999993" customHeight="1" x14ac:dyDescent="0.25">
      <c r="A62" s="71" t="s">
        <v>147</v>
      </c>
      <c r="B62" s="57" t="s">
        <v>148</v>
      </c>
      <c r="C62" s="80"/>
      <c r="D62" s="158">
        <v>28686</v>
      </c>
      <c r="E62" s="83"/>
      <c r="F62" s="159">
        <v>15044</v>
      </c>
      <c r="G62" s="84"/>
      <c r="H62" s="160">
        <v>3.6</v>
      </c>
      <c r="I62" s="81"/>
      <c r="J62" s="82" t="s">
        <v>36</v>
      </c>
      <c r="K62" s="83"/>
      <c r="L62" s="84"/>
      <c r="M62" s="85"/>
      <c r="N62" s="86"/>
      <c r="O62" s="85"/>
      <c r="P62" s="73" t="s">
        <v>147</v>
      </c>
      <c r="Q62" s="78"/>
      <c r="R62" s="78"/>
      <c r="S62" s="87"/>
      <c r="T62" s="88"/>
      <c r="U62" s="89"/>
      <c r="V62" s="89"/>
      <c r="W62" s="90"/>
      <c r="X62" s="70"/>
      <c r="AD62" s="91"/>
      <c r="AE62" s="91"/>
      <c r="AF62" s="91"/>
      <c r="AG62" s="91"/>
      <c r="AH62" s="92"/>
      <c r="AI62" s="91"/>
      <c r="AJ62" s="91"/>
      <c r="AK62" s="91"/>
      <c r="AL62" s="91"/>
      <c r="AN62" s="92"/>
      <c r="AV62" s="92"/>
      <c r="AW62" s="91"/>
      <c r="AX62" s="92"/>
      <c r="AY62" s="91"/>
      <c r="AZ62" s="92"/>
      <c r="BA62" s="92"/>
      <c r="BB62" s="92"/>
      <c r="BC62" s="92"/>
      <c r="BD62" s="91"/>
      <c r="BE62" s="92"/>
      <c r="BF62" s="91"/>
      <c r="BG62" s="92"/>
    </row>
    <row r="63" spans="1:59" ht="9.9499999999999993" customHeight="1" x14ac:dyDescent="0.25">
      <c r="A63" s="71" t="s">
        <v>149</v>
      </c>
      <c r="B63" s="57" t="s">
        <v>150</v>
      </c>
      <c r="C63" s="80"/>
      <c r="D63" s="158">
        <v>0</v>
      </c>
      <c r="E63" s="83"/>
      <c r="F63" s="159">
        <v>0</v>
      </c>
      <c r="G63" s="84"/>
      <c r="H63" s="160">
        <v>0</v>
      </c>
      <c r="I63" s="81"/>
      <c r="J63" s="82" t="s">
        <v>36</v>
      </c>
      <c r="K63" s="83"/>
      <c r="L63" s="84"/>
      <c r="M63" s="85"/>
      <c r="N63" s="86"/>
      <c r="O63" s="85"/>
      <c r="P63" s="73" t="s">
        <v>149</v>
      </c>
      <c r="Q63" s="78"/>
      <c r="R63" s="78"/>
      <c r="S63" s="87"/>
      <c r="T63" s="88"/>
      <c r="U63" s="89"/>
      <c r="V63" s="89"/>
      <c r="W63" s="90"/>
      <c r="X63" s="70"/>
      <c r="AD63" s="91"/>
      <c r="AE63" s="91"/>
      <c r="AF63" s="91"/>
      <c r="AG63" s="91"/>
      <c r="AH63" s="92"/>
      <c r="AI63" s="91"/>
      <c r="AJ63" s="91"/>
      <c r="AK63" s="91"/>
      <c r="AL63" s="91"/>
      <c r="AN63" s="92"/>
      <c r="AV63" s="92"/>
      <c r="AW63" s="91"/>
      <c r="AX63" s="92"/>
      <c r="AY63" s="91"/>
      <c r="AZ63" s="92"/>
      <c r="BA63" s="92"/>
      <c r="BB63" s="92"/>
      <c r="BC63" s="92"/>
      <c r="BD63" s="91"/>
      <c r="BE63" s="92"/>
      <c r="BF63" s="91"/>
      <c r="BG63" s="92"/>
    </row>
    <row r="64" spans="1:59" ht="9.9499999999999993" customHeight="1" x14ac:dyDescent="0.25">
      <c r="A64" s="71" t="s">
        <v>151</v>
      </c>
      <c r="B64" s="57" t="s">
        <v>152</v>
      </c>
      <c r="C64" s="80"/>
      <c r="D64" s="158">
        <v>4320</v>
      </c>
      <c r="E64" s="83"/>
      <c r="F64" s="161">
        <v>4417</v>
      </c>
      <c r="G64" s="84"/>
      <c r="H64" s="160">
        <v>0</v>
      </c>
      <c r="I64" s="81"/>
      <c r="J64" s="82" t="s">
        <v>36</v>
      </c>
      <c r="K64" s="83"/>
      <c r="L64" s="84"/>
      <c r="M64" s="85"/>
      <c r="N64" s="86"/>
      <c r="O64" s="85"/>
      <c r="P64" s="73" t="s">
        <v>151</v>
      </c>
      <c r="Q64" s="78"/>
      <c r="R64" s="78"/>
      <c r="S64" s="87"/>
      <c r="T64" s="88"/>
      <c r="U64" s="89"/>
      <c r="V64" s="89"/>
      <c r="W64" s="89"/>
      <c r="X64" s="70"/>
      <c r="AD64" s="91"/>
      <c r="AE64" s="91"/>
      <c r="AF64" s="91"/>
      <c r="AG64" s="91"/>
      <c r="AH64" s="92"/>
      <c r="AI64" s="91"/>
      <c r="AJ64" s="91"/>
      <c r="AK64" s="91"/>
      <c r="AL64" s="91"/>
      <c r="AN64" s="92"/>
      <c r="AV64" s="92"/>
      <c r="AW64" s="91"/>
      <c r="AX64" s="92"/>
      <c r="AY64" s="91"/>
      <c r="AZ64" s="92"/>
      <c r="BA64" s="92"/>
      <c r="BB64" s="92"/>
      <c r="BC64" s="92"/>
      <c r="BD64" s="91"/>
      <c r="BE64" s="92"/>
      <c r="BF64" s="91"/>
      <c r="BG64" s="92"/>
    </row>
    <row r="65" spans="1:59" ht="9.9499999999999993" customHeight="1" x14ac:dyDescent="0.25">
      <c r="A65" s="71" t="s">
        <v>153</v>
      </c>
      <c r="B65" s="57" t="s">
        <v>154</v>
      </c>
      <c r="C65" s="80"/>
      <c r="D65" s="158">
        <v>0</v>
      </c>
      <c r="E65" s="83"/>
      <c r="F65" s="159">
        <v>0</v>
      </c>
      <c r="G65" s="84"/>
      <c r="H65" s="160">
        <v>0</v>
      </c>
      <c r="I65" s="81"/>
      <c r="J65" s="82" t="s">
        <v>36</v>
      </c>
      <c r="K65" s="83"/>
      <c r="L65" s="84"/>
      <c r="M65" s="85"/>
      <c r="N65" s="86"/>
      <c r="O65" s="85"/>
      <c r="P65" s="73" t="s">
        <v>153</v>
      </c>
      <c r="Q65" s="78"/>
      <c r="R65" s="78"/>
      <c r="S65" s="87"/>
      <c r="T65" s="88"/>
      <c r="U65" s="89"/>
      <c r="V65" s="89"/>
      <c r="W65" s="89"/>
      <c r="X65" s="70"/>
      <c r="AD65" s="91"/>
      <c r="AE65" s="91"/>
      <c r="AF65" s="91"/>
      <c r="AG65" s="91"/>
      <c r="AH65" s="92"/>
      <c r="AI65" s="91"/>
      <c r="AJ65" s="91"/>
      <c r="AK65" s="91"/>
      <c r="AL65" s="91"/>
      <c r="AN65" s="92"/>
      <c r="AV65" s="92"/>
      <c r="AW65" s="91"/>
      <c r="AX65" s="92"/>
      <c r="AY65" s="91"/>
      <c r="AZ65" s="92"/>
      <c r="BA65" s="92"/>
      <c r="BB65" s="92"/>
      <c r="BC65" s="92"/>
      <c r="BD65" s="91"/>
      <c r="BE65" s="92"/>
      <c r="BF65" s="91"/>
      <c r="BG65" s="92"/>
    </row>
    <row r="66" spans="1:59" ht="9.9499999999999993" customHeight="1" x14ac:dyDescent="0.25">
      <c r="A66" s="71" t="s">
        <v>155</v>
      </c>
      <c r="B66" s="57" t="s">
        <v>156</v>
      </c>
      <c r="C66" s="80"/>
      <c r="D66" s="84">
        <f>SUM(D37:D65)</f>
        <v>5224197</v>
      </c>
      <c r="E66" s="83"/>
      <c r="F66" s="84">
        <f>SUM(F37:F65)</f>
        <v>11220431</v>
      </c>
      <c r="G66" s="84"/>
      <c r="H66" s="160">
        <v>2.4</v>
      </c>
      <c r="I66" s="83"/>
      <c r="J66" s="84">
        <f>SUM(J37:J65)</f>
        <v>0</v>
      </c>
      <c r="K66" s="83"/>
      <c r="L66" s="84">
        <f>SUM(L37:L65)</f>
        <v>0</v>
      </c>
      <c r="M66" s="85"/>
      <c r="N66" s="86"/>
      <c r="O66" s="85"/>
      <c r="P66" s="73" t="s">
        <v>155</v>
      </c>
      <c r="Q66" s="78"/>
      <c r="R66" s="78"/>
      <c r="S66" s="87"/>
      <c r="T66" s="88"/>
      <c r="U66" s="89"/>
      <c r="V66" s="89"/>
      <c r="W66" s="55"/>
      <c r="X66" s="70"/>
      <c r="AD66" s="91"/>
      <c r="AE66" s="91"/>
      <c r="AF66" s="91"/>
      <c r="AG66" s="91"/>
      <c r="AH66" s="92"/>
      <c r="AI66" s="91"/>
      <c r="AJ66" s="91"/>
      <c r="AK66" s="91"/>
      <c r="AL66" s="91"/>
      <c r="AN66" s="92"/>
      <c r="AV66" s="92"/>
      <c r="AW66" s="91"/>
      <c r="AX66" s="92"/>
      <c r="AY66" s="91"/>
      <c r="AZ66" s="92"/>
      <c r="BA66" s="92"/>
      <c r="BB66" s="92"/>
      <c r="BC66" s="92"/>
      <c r="BD66" s="91"/>
      <c r="BE66" s="92"/>
      <c r="BF66" s="91"/>
      <c r="BG66" s="92"/>
    </row>
    <row r="67" spans="1:59" ht="9.9499999999999993" customHeight="1" x14ac:dyDescent="0.25">
      <c r="A67" s="59"/>
      <c r="B67" s="46" t="s">
        <v>157</v>
      </c>
      <c r="C67" s="65"/>
      <c r="D67" s="93"/>
      <c r="E67" s="94"/>
      <c r="F67" s="93"/>
      <c r="G67" s="93"/>
      <c r="H67" s="95"/>
      <c r="I67" s="94"/>
      <c r="J67" s="96"/>
      <c r="K67" s="94"/>
      <c r="L67" s="93"/>
      <c r="M67" s="76"/>
      <c r="N67" s="97"/>
      <c r="O67" s="76"/>
      <c r="P67" s="63"/>
      <c r="Q67" s="78"/>
      <c r="R67" s="78"/>
      <c r="S67" s="78"/>
      <c r="T67" s="98"/>
      <c r="U67" s="89"/>
      <c r="V67" s="89"/>
      <c r="W67" s="55"/>
      <c r="X67" s="70"/>
      <c r="AD67" s="91"/>
      <c r="AE67" s="91"/>
      <c r="AF67" s="91"/>
      <c r="AG67" s="91"/>
      <c r="AH67" s="92"/>
      <c r="AI67" s="91"/>
      <c r="AJ67" s="91"/>
      <c r="AK67" s="91"/>
      <c r="AL67" s="91"/>
      <c r="AN67" s="92"/>
      <c r="AV67" s="92"/>
      <c r="AW67" s="91"/>
      <c r="AX67" s="92"/>
      <c r="AY67" s="91"/>
      <c r="AZ67" s="92"/>
      <c r="BA67" s="92"/>
      <c r="BB67" s="92"/>
      <c r="BC67" s="92"/>
      <c r="BD67" s="91"/>
      <c r="BE67" s="92"/>
      <c r="BF67" s="91"/>
      <c r="BG67" s="92"/>
    </row>
    <row r="68" spans="1:59" ht="9" customHeight="1" x14ac:dyDescent="0.25">
      <c r="A68" s="71" t="s">
        <v>158</v>
      </c>
      <c r="B68" s="57" t="s">
        <v>159</v>
      </c>
      <c r="C68" s="80"/>
      <c r="D68" s="158">
        <v>1047726</v>
      </c>
      <c r="E68" s="83"/>
      <c r="F68" s="159">
        <v>793737</v>
      </c>
      <c r="G68" s="84"/>
      <c r="H68" s="160">
        <v>4.9000000000000004</v>
      </c>
      <c r="I68" s="83"/>
      <c r="J68" s="99"/>
      <c r="K68" s="83"/>
      <c r="L68" s="84"/>
      <c r="M68" s="85"/>
      <c r="N68" s="86"/>
      <c r="O68" s="85"/>
      <c r="P68" s="73" t="s">
        <v>158</v>
      </c>
      <c r="Q68" s="78"/>
      <c r="R68" s="78"/>
      <c r="S68" s="78"/>
      <c r="T68" s="88"/>
      <c r="U68" s="89"/>
      <c r="V68" s="89"/>
      <c r="W68" s="90"/>
      <c r="X68" s="70"/>
      <c r="AD68" s="91"/>
      <c r="AE68" s="91"/>
      <c r="AF68" s="91"/>
      <c r="AG68" s="91"/>
      <c r="AH68" s="92"/>
      <c r="AI68" s="91"/>
      <c r="AJ68" s="91"/>
      <c r="AK68" s="91"/>
      <c r="AL68" s="91"/>
      <c r="AN68" s="92"/>
      <c r="AV68" s="92"/>
      <c r="AW68" s="91"/>
      <c r="AX68" s="92"/>
      <c r="AY68" s="91"/>
      <c r="AZ68" s="92"/>
      <c r="BA68" s="92"/>
      <c r="BB68" s="92"/>
      <c r="BC68" s="92"/>
      <c r="BD68" s="91"/>
      <c r="BE68" s="92"/>
      <c r="BF68" s="91"/>
      <c r="BG68" s="92"/>
    </row>
    <row r="69" spans="1:59" ht="9.9499999999999993" customHeight="1" x14ac:dyDescent="0.25">
      <c r="A69" s="71" t="s">
        <v>160</v>
      </c>
      <c r="B69" s="57" t="s">
        <v>161</v>
      </c>
      <c r="C69" s="80"/>
      <c r="D69" s="158">
        <v>660358</v>
      </c>
      <c r="E69" s="83"/>
      <c r="F69" s="159">
        <v>596234</v>
      </c>
      <c r="G69" s="84"/>
      <c r="H69" s="160">
        <v>3.8</v>
      </c>
      <c r="I69" s="83"/>
      <c r="J69" s="99"/>
      <c r="K69" s="83"/>
      <c r="L69" s="84"/>
      <c r="M69" s="85"/>
      <c r="N69" s="86"/>
      <c r="O69" s="85"/>
      <c r="P69" s="73" t="s">
        <v>160</v>
      </c>
      <c r="Q69" s="78"/>
      <c r="R69" s="78"/>
      <c r="S69" s="78"/>
      <c r="T69" s="88"/>
      <c r="U69" s="89"/>
      <c r="V69" s="89"/>
      <c r="W69" s="90"/>
      <c r="X69" s="70"/>
      <c r="AD69" s="91"/>
      <c r="AE69" s="91"/>
      <c r="AF69" s="91"/>
      <c r="AG69" s="91"/>
      <c r="AH69" s="92"/>
      <c r="AI69" s="91"/>
      <c r="AJ69" s="91"/>
      <c r="AK69" s="91"/>
      <c r="AL69" s="91"/>
      <c r="AN69" s="92"/>
      <c r="AV69" s="92"/>
      <c r="AW69" s="91"/>
      <c r="AX69" s="92"/>
      <c r="AY69" s="91"/>
      <c r="AZ69" s="92"/>
      <c r="BA69" s="92"/>
      <c r="BB69" s="92"/>
      <c r="BC69" s="92"/>
      <c r="BD69" s="91"/>
      <c r="BE69" s="92"/>
      <c r="BF69" s="91"/>
      <c r="BG69" s="92"/>
    </row>
    <row r="70" spans="1:59" ht="9.9499999999999993" customHeight="1" x14ac:dyDescent="0.25">
      <c r="A70" s="71" t="s">
        <v>162</v>
      </c>
      <c r="B70" s="57" t="s">
        <v>163</v>
      </c>
      <c r="C70" s="80"/>
      <c r="D70" s="158">
        <v>0</v>
      </c>
      <c r="E70" s="83"/>
      <c r="F70" s="159">
        <v>0</v>
      </c>
      <c r="G70" s="84"/>
      <c r="H70" s="160">
        <v>0</v>
      </c>
      <c r="I70" s="83"/>
      <c r="J70" s="99"/>
      <c r="K70" s="83"/>
      <c r="L70" s="84"/>
      <c r="M70" s="85"/>
      <c r="N70" s="86"/>
      <c r="O70" s="85"/>
      <c r="P70" s="73" t="s">
        <v>162</v>
      </c>
      <c r="Q70" s="78"/>
      <c r="R70" s="78"/>
      <c r="S70" s="78"/>
      <c r="T70" s="88"/>
      <c r="U70" s="89"/>
      <c r="V70" s="89"/>
      <c r="W70" s="90"/>
      <c r="X70" s="70"/>
      <c r="AD70" s="91"/>
      <c r="AE70" s="91"/>
      <c r="AF70" s="91"/>
      <c r="AG70" s="91"/>
      <c r="AH70" s="92"/>
      <c r="AI70" s="91"/>
      <c r="AJ70" s="91"/>
      <c r="AK70" s="91"/>
      <c r="AL70" s="91"/>
      <c r="AN70" s="92"/>
      <c r="AV70" s="92"/>
      <c r="AW70" s="91"/>
      <c r="AX70" s="92"/>
      <c r="AY70" s="91"/>
      <c r="AZ70" s="92"/>
      <c r="BA70" s="92"/>
      <c r="BB70" s="92"/>
      <c r="BC70" s="92"/>
      <c r="BD70" s="91"/>
      <c r="BE70" s="92"/>
      <c r="BF70" s="91"/>
      <c r="BG70" s="92"/>
    </row>
    <row r="71" spans="1:59" ht="9.9499999999999993" customHeight="1" x14ac:dyDescent="0.25">
      <c r="A71" s="71" t="s">
        <v>164</v>
      </c>
      <c r="B71" s="57" t="s">
        <v>165</v>
      </c>
      <c r="C71" s="80"/>
      <c r="D71" s="158">
        <v>0</v>
      </c>
      <c r="E71" s="83"/>
      <c r="F71" s="159">
        <v>0</v>
      </c>
      <c r="G71" s="84"/>
      <c r="H71" s="160">
        <v>0</v>
      </c>
      <c r="I71" s="83"/>
      <c r="J71" s="99"/>
      <c r="K71" s="83"/>
      <c r="L71" s="84"/>
      <c r="M71" s="85"/>
      <c r="N71" s="86"/>
      <c r="O71" s="85"/>
      <c r="P71" s="73" t="s">
        <v>164</v>
      </c>
      <c r="Q71" s="78"/>
      <c r="R71" s="78"/>
      <c r="S71" s="78"/>
      <c r="T71" s="88"/>
      <c r="U71" s="89"/>
      <c r="V71" s="89"/>
      <c r="W71" s="90"/>
      <c r="X71" s="70"/>
      <c r="AD71" s="91"/>
      <c r="AE71" s="91"/>
      <c r="AF71" s="91"/>
      <c r="AG71" s="91"/>
      <c r="AH71" s="92"/>
      <c r="AI71" s="91"/>
      <c r="AJ71" s="91"/>
      <c r="AK71" s="91"/>
      <c r="AL71" s="91"/>
      <c r="AN71" s="92"/>
      <c r="AV71" s="92"/>
      <c r="AW71" s="91"/>
      <c r="AX71" s="92"/>
      <c r="AY71" s="91"/>
      <c r="AZ71" s="92"/>
      <c r="BA71" s="92"/>
      <c r="BB71" s="92"/>
      <c r="BC71" s="92"/>
      <c r="BD71" s="91"/>
      <c r="BE71" s="92"/>
      <c r="BF71" s="91"/>
      <c r="BG71" s="92"/>
    </row>
    <row r="72" spans="1:59" ht="9.9499999999999993" customHeight="1" x14ac:dyDescent="0.25">
      <c r="A72" s="71" t="s">
        <v>166</v>
      </c>
      <c r="B72" s="57" t="s">
        <v>167</v>
      </c>
      <c r="C72" s="80"/>
      <c r="D72" s="158">
        <v>0</v>
      </c>
      <c r="E72" s="83"/>
      <c r="F72" s="159">
        <v>0</v>
      </c>
      <c r="G72" s="84"/>
      <c r="H72" s="160">
        <v>0</v>
      </c>
      <c r="I72" s="83"/>
      <c r="J72" s="99"/>
      <c r="K72" s="83"/>
      <c r="L72" s="84"/>
      <c r="M72" s="85"/>
      <c r="N72" s="86"/>
      <c r="O72" s="85"/>
      <c r="P72" s="73" t="s">
        <v>166</v>
      </c>
      <c r="Q72" s="78"/>
      <c r="R72" s="78"/>
      <c r="S72" s="78"/>
      <c r="T72" s="88"/>
      <c r="U72" s="89"/>
      <c r="V72" s="89"/>
      <c r="W72" s="90"/>
      <c r="X72" s="70"/>
      <c r="AD72" s="91"/>
      <c r="AE72" s="91"/>
      <c r="AF72" s="91"/>
      <c r="AG72" s="91"/>
      <c r="AH72" s="92"/>
      <c r="AI72" s="91"/>
      <c r="AJ72" s="91"/>
      <c r="AK72" s="91"/>
      <c r="AL72" s="91"/>
      <c r="AN72" s="92"/>
      <c r="AV72" s="92"/>
      <c r="AW72" s="91"/>
      <c r="AX72" s="92"/>
      <c r="AY72" s="91"/>
      <c r="AZ72" s="92"/>
      <c r="BA72" s="92"/>
      <c r="BB72" s="92"/>
      <c r="BC72" s="92"/>
      <c r="BD72" s="91"/>
      <c r="BE72" s="92"/>
      <c r="BF72" s="91"/>
      <c r="BG72" s="92"/>
    </row>
    <row r="73" spans="1:59" ht="9.9499999999999993" customHeight="1" x14ac:dyDescent="0.25">
      <c r="A73" s="71" t="s">
        <v>168</v>
      </c>
      <c r="B73" s="57" t="s">
        <v>169</v>
      </c>
      <c r="C73" s="80"/>
      <c r="D73" s="158">
        <v>19027</v>
      </c>
      <c r="E73" s="83"/>
      <c r="F73" s="159">
        <v>27601</v>
      </c>
      <c r="G73" s="84"/>
      <c r="H73" s="160">
        <v>3</v>
      </c>
      <c r="I73" s="83"/>
      <c r="J73" s="99"/>
      <c r="K73" s="83"/>
      <c r="L73" s="84"/>
      <c r="M73" s="85"/>
      <c r="N73" s="86"/>
      <c r="O73" s="85"/>
      <c r="P73" s="73" t="s">
        <v>168</v>
      </c>
      <c r="Q73" s="78"/>
      <c r="R73" s="78"/>
      <c r="S73" s="78"/>
      <c r="T73" s="88"/>
      <c r="U73" s="89"/>
      <c r="V73" s="89"/>
      <c r="W73" s="90"/>
      <c r="X73" s="70"/>
      <c r="AD73" s="91"/>
      <c r="AE73" s="91"/>
      <c r="AF73" s="91"/>
      <c r="AG73" s="91"/>
      <c r="AH73" s="92"/>
      <c r="AI73" s="91"/>
      <c r="AJ73" s="91"/>
      <c r="AK73" s="91"/>
      <c r="AL73" s="91"/>
      <c r="AN73" s="92"/>
      <c r="AV73" s="92"/>
      <c r="AW73" s="91"/>
      <c r="AX73" s="92"/>
      <c r="AY73" s="91"/>
      <c r="AZ73" s="92"/>
      <c r="BA73" s="92"/>
      <c r="BB73" s="92"/>
      <c r="BC73" s="92"/>
      <c r="BD73" s="91"/>
      <c r="BE73" s="92"/>
      <c r="BF73" s="91"/>
      <c r="BG73" s="92"/>
    </row>
    <row r="74" spans="1:59" ht="9.9499999999999993" customHeight="1" x14ac:dyDescent="0.25">
      <c r="A74" s="71" t="s">
        <v>170</v>
      </c>
      <c r="B74" s="57" t="s">
        <v>171</v>
      </c>
      <c r="C74" s="80"/>
      <c r="D74" s="158">
        <v>11468</v>
      </c>
      <c r="E74" s="83"/>
      <c r="F74" s="159">
        <v>5659</v>
      </c>
      <c r="G74" s="84"/>
      <c r="H74" s="160">
        <v>14.4</v>
      </c>
      <c r="I74" s="83"/>
      <c r="J74" s="99"/>
      <c r="K74" s="83"/>
      <c r="L74" s="84"/>
      <c r="M74" s="85"/>
      <c r="N74" s="86"/>
      <c r="O74" s="85"/>
      <c r="P74" s="73" t="s">
        <v>170</v>
      </c>
      <c r="Q74" s="78"/>
      <c r="R74" s="78"/>
      <c r="S74" s="78"/>
      <c r="T74" s="88"/>
      <c r="U74" s="89"/>
      <c r="V74" s="89"/>
      <c r="W74" s="90"/>
      <c r="X74" s="70"/>
      <c r="AD74" s="91"/>
      <c r="AE74" s="91"/>
      <c r="AF74" s="91"/>
      <c r="AG74" s="91"/>
      <c r="AH74" s="92"/>
      <c r="AI74" s="91"/>
      <c r="AJ74" s="91"/>
      <c r="AK74" s="91"/>
      <c r="AL74" s="91"/>
      <c r="AN74" s="92"/>
      <c r="AV74" s="92"/>
      <c r="AW74" s="91"/>
      <c r="AX74" s="92"/>
      <c r="AY74" s="91"/>
      <c r="AZ74" s="92"/>
      <c r="BA74" s="92"/>
      <c r="BB74" s="92"/>
      <c r="BC74" s="92"/>
      <c r="BD74" s="91"/>
      <c r="BE74" s="92"/>
      <c r="BF74" s="91"/>
      <c r="BG74" s="92"/>
    </row>
    <row r="75" spans="1:59" ht="9.9499999999999993" customHeight="1" x14ac:dyDescent="0.25">
      <c r="A75" s="59" t="s">
        <v>172</v>
      </c>
      <c r="B75" s="50" t="s">
        <v>173</v>
      </c>
      <c r="C75" s="60"/>
      <c r="D75" s="162"/>
      <c r="E75" s="94"/>
      <c r="F75" s="162"/>
      <c r="G75" s="93"/>
      <c r="H75" s="100"/>
      <c r="I75" s="94"/>
      <c r="J75" s="96"/>
      <c r="K75" s="94"/>
      <c r="L75" s="93"/>
      <c r="M75" s="76"/>
      <c r="N75" s="97"/>
      <c r="O75" s="76"/>
      <c r="P75" s="63" t="s">
        <v>172</v>
      </c>
      <c r="Q75" s="78"/>
      <c r="R75" s="78"/>
      <c r="S75" s="78"/>
      <c r="T75" s="101"/>
      <c r="U75" s="89"/>
      <c r="V75" s="89"/>
      <c r="W75" s="90"/>
      <c r="X75" s="70"/>
      <c r="AD75" s="91"/>
      <c r="AE75" s="91"/>
      <c r="AF75" s="91"/>
      <c r="AG75" s="91"/>
      <c r="AH75" s="92"/>
      <c r="AI75" s="91"/>
      <c r="AJ75" s="91"/>
      <c r="AK75" s="91"/>
      <c r="AL75" s="91"/>
      <c r="AN75" s="92"/>
      <c r="AV75" s="92"/>
      <c r="AW75" s="91"/>
      <c r="AX75" s="92"/>
      <c r="AY75" s="91"/>
      <c r="AZ75" s="92"/>
      <c r="BA75" s="92"/>
      <c r="BB75" s="92"/>
      <c r="BC75" s="92"/>
      <c r="BD75" s="91"/>
      <c r="BE75" s="92"/>
      <c r="BF75" s="91"/>
      <c r="BG75" s="92"/>
    </row>
    <row r="76" spans="1:59" ht="9" customHeight="1" x14ac:dyDescent="0.25">
      <c r="A76" s="71"/>
      <c r="B76" s="57" t="s">
        <v>174</v>
      </c>
      <c r="C76" s="80"/>
      <c r="D76" s="163">
        <v>300633</v>
      </c>
      <c r="E76" s="83"/>
      <c r="F76" s="159">
        <v>76142</v>
      </c>
      <c r="G76" s="84"/>
      <c r="H76" s="160">
        <v>32.200000000000003</v>
      </c>
      <c r="I76" s="83"/>
      <c r="J76" s="99"/>
      <c r="K76" s="83"/>
      <c r="L76" s="84"/>
      <c r="M76" s="85"/>
      <c r="N76" s="86"/>
      <c r="O76" s="85"/>
      <c r="P76" s="73"/>
      <c r="Q76" s="78"/>
      <c r="R76" s="78"/>
      <c r="S76" s="78"/>
      <c r="T76" s="88"/>
      <c r="U76" s="89"/>
      <c r="V76" s="89"/>
      <c r="W76" s="90"/>
      <c r="X76" s="70"/>
      <c r="AD76" s="91"/>
      <c r="AE76" s="91"/>
      <c r="AF76" s="91"/>
      <c r="AG76" s="91"/>
      <c r="AH76" s="92"/>
      <c r="AI76" s="91"/>
      <c r="AJ76" s="91"/>
      <c r="AK76" s="91"/>
      <c r="AL76" s="91"/>
      <c r="AN76" s="92"/>
      <c r="AV76" s="92"/>
      <c r="AW76" s="91"/>
      <c r="AX76" s="92"/>
      <c r="AY76" s="91"/>
      <c r="AZ76" s="92"/>
      <c r="BA76" s="92"/>
      <c r="BB76" s="92"/>
      <c r="BC76" s="92"/>
      <c r="BD76" s="91"/>
      <c r="BE76" s="92"/>
      <c r="BF76" s="91"/>
      <c r="BG76" s="92"/>
    </row>
    <row r="77" spans="1:59" ht="9.9499999999999993" customHeight="1" x14ac:dyDescent="0.25">
      <c r="A77" s="71" t="s">
        <v>175</v>
      </c>
      <c r="B77" s="57" t="s">
        <v>176</v>
      </c>
      <c r="C77" s="80"/>
      <c r="D77" s="84">
        <f>SUM(D68:D76)</f>
        <v>2039212</v>
      </c>
      <c r="E77" s="83"/>
      <c r="F77" s="84">
        <f>SUM(F68:F76)</f>
        <v>1499373</v>
      </c>
      <c r="G77" s="84"/>
      <c r="H77" s="160">
        <v>5.9</v>
      </c>
      <c r="I77" s="83"/>
      <c r="J77" s="99">
        <f>SUM(J68:J76)</f>
        <v>0</v>
      </c>
      <c r="K77" s="83"/>
      <c r="L77" s="84">
        <f>SUM(L68:L76)</f>
        <v>0</v>
      </c>
      <c r="M77" s="85"/>
      <c r="N77" s="86"/>
      <c r="O77" s="85"/>
      <c r="P77" s="73" t="s">
        <v>175</v>
      </c>
      <c r="Q77" s="78"/>
      <c r="R77" s="89"/>
      <c r="S77" s="89"/>
      <c r="T77" s="88"/>
      <c r="U77" s="89"/>
      <c r="V77" s="89"/>
      <c r="W77" s="55"/>
      <c r="X77" s="70"/>
      <c r="AD77" s="91"/>
      <c r="AE77" s="91"/>
      <c r="AF77" s="91"/>
      <c r="AG77" s="91"/>
      <c r="AH77" s="92"/>
      <c r="AI77" s="91"/>
      <c r="AJ77" s="91"/>
      <c r="AK77" s="91"/>
      <c r="AL77" s="91"/>
      <c r="AN77" s="92"/>
      <c r="AV77" s="92"/>
      <c r="AW77" s="91"/>
      <c r="AX77" s="92"/>
      <c r="AY77" s="91"/>
      <c r="AZ77" s="92"/>
      <c r="BA77" s="92"/>
      <c r="BB77" s="92"/>
      <c r="BC77" s="92"/>
      <c r="BD77" s="91"/>
      <c r="BE77" s="92"/>
      <c r="BF77" s="91"/>
      <c r="BG77" s="92"/>
    </row>
    <row r="78" spans="1:59" ht="9.9499999999999993" customHeight="1" x14ac:dyDescent="0.25">
      <c r="A78" s="71" t="s">
        <v>177</v>
      </c>
      <c r="B78" s="61" t="s">
        <v>178</v>
      </c>
      <c r="C78" s="62"/>
      <c r="D78" s="102">
        <f>SUM(D77+D66)</f>
        <v>7263409</v>
      </c>
      <c r="E78" s="103"/>
      <c r="F78" s="102">
        <f>SUM(F77+F66)</f>
        <v>12719804</v>
      </c>
      <c r="G78" s="103"/>
      <c r="H78" s="104" t="s">
        <v>179</v>
      </c>
      <c r="I78" s="105"/>
      <c r="J78" s="99">
        <f>+J66+J77</f>
        <v>0</v>
      </c>
      <c r="K78" s="83"/>
      <c r="L78" s="84">
        <f>L66+L77</f>
        <v>0</v>
      </c>
      <c r="M78" s="85"/>
      <c r="N78" s="106" t="s">
        <v>179</v>
      </c>
      <c r="O78" s="107"/>
      <c r="P78" s="73" t="s">
        <v>177</v>
      </c>
      <c r="Q78" s="89"/>
      <c r="R78" s="89"/>
      <c r="S78" s="89"/>
      <c r="T78" s="108"/>
      <c r="U78" s="78"/>
      <c r="V78" s="108"/>
      <c r="W78" s="78"/>
      <c r="X78" s="70"/>
      <c r="AD78" s="91"/>
      <c r="AE78" s="91"/>
      <c r="AF78" s="91"/>
      <c r="AG78" s="91"/>
      <c r="AH78" s="92"/>
      <c r="AI78" s="91"/>
      <c r="AJ78" s="91"/>
      <c r="AK78" s="91"/>
      <c r="AL78" s="91"/>
      <c r="AN78" s="92"/>
      <c r="AO78" s="91"/>
      <c r="AV78" s="92"/>
      <c r="AW78" s="91"/>
      <c r="AX78" s="92"/>
      <c r="AY78" s="91"/>
      <c r="AZ78" s="92"/>
      <c r="BA78" s="92"/>
      <c r="BB78" s="92"/>
      <c r="BC78" s="92"/>
      <c r="BD78" s="91"/>
      <c r="BE78" s="92"/>
      <c r="BF78" s="91"/>
      <c r="BG78" s="92"/>
    </row>
    <row r="79" spans="1:59" ht="10.5" customHeight="1" x14ac:dyDescent="0.25">
      <c r="A79" s="109"/>
      <c r="B79" s="50"/>
      <c r="C79" s="50"/>
      <c r="D79" s="38" t="s">
        <v>36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51"/>
      <c r="Q79" s="110"/>
      <c r="R79" s="110"/>
      <c r="S79" s="111"/>
      <c r="T79" s="90"/>
      <c r="U79" s="90"/>
      <c r="V79" s="112"/>
      <c r="W79" s="112"/>
      <c r="X79" s="112"/>
    </row>
    <row r="80" spans="1:59" ht="11.1" customHeight="1" x14ac:dyDescent="0.25">
      <c r="A80" s="113" t="s">
        <v>36</v>
      </c>
      <c r="B80" s="38" t="s">
        <v>36</v>
      </c>
      <c r="D80" s="114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51"/>
      <c r="Q80" s="89"/>
      <c r="R80" s="89"/>
      <c r="S80" s="111"/>
      <c r="T80" s="90"/>
      <c r="U80" s="90"/>
    </row>
    <row r="81" spans="1:21" ht="11.1" customHeight="1" thickBot="1" x14ac:dyDescent="0.3">
      <c r="A81" s="115"/>
      <c r="B81" s="116" t="s">
        <v>36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7"/>
      <c r="Q81" s="78"/>
      <c r="R81" s="78"/>
      <c r="S81" s="111"/>
    </row>
    <row r="82" spans="1:21" ht="14.1" customHeight="1" thickTop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7" t="s">
        <v>180</v>
      </c>
      <c r="M82" s="38"/>
      <c r="N82" s="38"/>
      <c r="O82" s="38"/>
      <c r="P82" s="38"/>
      <c r="R82" s="52"/>
      <c r="T82" s="90"/>
    </row>
    <row r="83" spans="1:21" ht="9" customHeight="1" x14ac:dyDescent="0.25">
      <c r="A83" s="38"/>
      <c r="B83" s="38"/>
      <c r="C83" s="38"/>
      <c r="D83" s="38"/>
      <c r="E83" s="38"/>
      <c r="F83" s="118"/>
      <c r="G83" s="38"/>
      <c r="H83" s="38"/>
      <c r="I83" s="38"/>
      <c r="J83" s="38"/>
      <c r="K83" s="38"/>
      <c r="L83" s="38"/>
      <c r="M83" s="38"/>
      <c r="N83" s="38"/>
      <c r="O83" s="38"/>
      <c r="P83" s="38"/>
    </row>
    <row r="84" spans="1:21" ht="9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</row>
    <row r="85" spans="1:21" s="124" customFormat="1" ht="9" customHeigh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20"/>
      <c r="R85" s="121"/>
      <c r="S85" s="122"/>
      <c r="T85" s="123"/>
      <c r="U85" s="123"/>
    </row>
    <row r="86" spans="1:21" s="124" customFormat="1" ht="9" customHeigh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20"/>
      <c r="R86" s="121"/>
      <c r="S86" s="122"/>
      <c r="T86" s="123"/>
      <c r="U86" s="123"/>
    </row>
    <row r="87" spans="1:21" s="124" customFormat="1" ht="9" customHeigh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20"/>
      <c r="R87" s="121"/>
      <c r="S87" s="122"/>
      <c r="T87" s="123"/>
      <c r="U87" s="123"/>
    </row>
    <row r="88" spans="1:21" s="124" customFormat="1" ht="9" customHeigh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20"/>
      <c r="R88" s="121"/>
      <c r="S88" s="122"/>
      <c r="T88" s="123"/>
      <c r="U88" s="123"/>
    </row>
    <row r="89" spans="1:21" s="124" customFormat="1" ht="9" customHeigh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20"/>
      <c r="R89" s="121"/>
      <c r="S89" s="122"/>
      <c r="T89" s="123"/>
      <c r="U89" s="123"/>
    </row>
    <row r="90" spans="1:21" s="124" customFormat="1" ht="9" customHeigh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20"/>
      <c r="R90" s="121"/>
      <c r="S90" s="122"/>
      <c r="T90" s="123"/>
      <c r="U90" s="123"/>
    </row>
    <row r="91" spans="1:21" s="124" customFormat="1" ht="9" customHeigh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20"/>
      <c r="R91" s="121"/>
      <c r="S91" s="122"/>
      <c r="T91" s="123"/>
      <c r="U91" s="123"/>
    </row>
    <row r="92" spans="1:21" s="124" customFormat="1" ht="9" customHeight="1" x14ac:dyDescent="0.25">
      <c r="A92" s="119"/>
      <c r="B92" s="119"/>
      <c r="C92" s="119"/>
      <c r="D92" s="126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20"/>
      <c r="R92" s="121"/>
      <c r="S92" s="122"/>
      <c r="T92" s="123"/>
      <c r="U92" s="123"/>
    </row>
    <row r="93" spans="1:21" s="124" customFormat="1" ht="11.25" customHeight="1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20"/>
      <c r="R93" s="121"/>
      <c r="S93" s="122"/>
      <c r="T93" s="123"/>
      <c r="U93" s="123"/>
    </row>
    <row r="94" spans="1:21" s="124" customFormat="1" ht="6.95" customHeight="1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20"/>
      <c r="R94" s="121"/>
      <c r="S94" s="122"/>
      <c r="T94" s="123"/>
      <c r="U94" s="123"/>
    </row>
    <row r="95" spans="1:21" s="124" customFormat="1" ht="6.95" customHeight="1" x14ac:dyDescent="0.25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19"/>
      <c r="Q95" s="120"/>
      <c r="R95" s="121"/>
      <c r="S95" s="122"/>
      <c r="T95" s="123"/>
      <c r="U95" s="123"/>
    </row>
    <row r="96" spans="1:21" s="124" customFormat="1" ht="9" customHeight="1" x14ac:dyDescent="0.25">
      <c r="A96" s="128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30"/>
      <c r="Q96" s="120"/>
      <c r="R96" s="121"/>
      <c r="S96" s="122"/>
      <c r="T96" s="123"/>
      <c r="U96" s="123"/>
    </row>
    <row r="97" spans="1:21" s="124" customFormat="1" ht="9" customHeight="1" x14ac:dyDescent="0.25">
      <c r="A97" s="128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30"/>
      <c r="Q97" s="120"/>
      <c r="R97" s="121"/>
      <c r="S97" s="122"/>
      <c r="T97" s="123"/>
      <c r="U97" s="123"/>
    </row>
    <row r="98" spans="1:21" s="124" customFormat="1" ht="9" customHeight="1" x14ac:dyDescent="0.25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30"/>
      <c r="Q98" s="120"/>
      <c r="R98" s="121"/>
      <c r="S98" s="122"/>
      <c r="T98" s="123"/>
      <c r="U98" s="123"/>
    </row>
    <row r="99" spans="1:21" s="124" customFormat="1" ht="9" customHeight="1" x14ac:dyDescent="0.25">
      <c r="A99" s="127"/>
      <c r="B99" s="131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19"/>
      <c r="Q99" s="120"/>
      <c r="R99" s="121"/>
      <c r="S99" s="122"/>
      <c r="T99" s="123"/>
      <c r="U99" s="123"/>
    </row>
    <row r="100" spans="1:21" s="124" customFormat="1" ht="9" customHeight="1" x14ac:dyDescent="0.25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19"/>
      <c r="Q100" s="120"/>
      <c r="R100" s="121"/>
      <c r="S100" s="122"/>
      <c r="T100" s="123"/>
      <c r="U100" s="123"/>
    </row>
    <row r="101" spans="1:21" s="124" customFormat="1" ht="9" customHeight="1" x14ac:dyDescent="0.25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19"/>
      <c r="Q101" s="120"/>
      <c r="R101" s="121"/>
      <c r="S101" s="122"/>
      <c r="T101" s="123"/>
      <c r="U101" s="123"/>
    </row>
    <row r="102" spans="1:21" s="124" customFormat="1" ht="9" customHeight="1" x14ac:dyDescent="0.25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19"/>
      <c r="Q102" s="120"/>
      <c r="R102" s="121"/>
      <c r="S102" s="122"/>
      <c r="T102" s="123"/>
      <c r="U102" s="123"/>
    </row>
    <row r="103" spans="1:21" s="124" customFormat="1" ht="9" customHeight="1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19"/>
      <c r="Q103" s="120"/>
      <c r="R103" s="121"/>
      <c r="S103" s="122"/>
      <c r="T103" s="123"/>
      <c r="U103" s="123"/>
    </row>
    <row r="104" spans="1:21" s="124" customFormat="1" ht="9" customHeight="1" x14ac:dyDescent="0.25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19"/>
      <c r="Q104" s="120"/>
      <c r="R104" s="121"/>
      <c r="S104" s="122"/>
      <c r="T104" s="123"/>
      <c r="U104" s="123"/>
    </row>
    <row r="105" spans="1:21" s="124" customFormat="1" ht="9" customHeight="1" x14ac:dyDescent="0.25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19"/>
      <c r="Q105" s="120"/>
      <c r="R105" s="121"/>
      <c r="S105" s="122"/>
      <c r="T105" s="123"/>
      <c r="U105" s="123"/>
    </row>
    <row r="106" spans="1:21" s="124" customFormat="1" ht="9" customHeight="1" x14ac:dyDescent="0.25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19"/>
      <c r="Q106" s="120"/>
      <c r="R106" s="121"/>
      <c r="S106" s="122"/>
      <c r="T106" s="123"/>
      <c r="U106" s="123"/>
    </row>
    <row r="107" spans="1:21" s="124" customFormat="1" ht="9" customHeight="1" x14ac:dyDescent="0.25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19"/>
      <c r="Q107" s="120"/>
      <c r="R107" s="121"/>
      <c r="S107" s="122"/>
      <c r="T107" s="123"/>
      <c r="U107" s="123"/>
    </row>
    <row r="108" spans="1:21" s="124" customFormat="1" ht="9" customHeight="1" x14ac:dyDescent="0.25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19"/>
      <c r="Q108" s="120"/>
      <c r="R108" s="121"/>
      <c r="S108" s="122"/>
      <c r="T108" s="123"/>
      <c r="U108" s="123"/>
    </row>
    <row r="109" spans="1:21" s="124" customFormat="1" ht="9" customHeight="1" x14ac:dyDescent="0.25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19"/>
      <c r="Q109" s="120"/>
      <c r="R109" s="121"/>
      <c r="S109" s="122"/>
      <c r="T109" s="123"/>
      <c r="U109" s="123"/>
    </row>
    <row r="110" spans="1:21" s="124" customFormat="1" ht="9" customHeight="1" x14ac:dyDescent="0.25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19"/>
      <c r="Q110" s="120"/>
      <c r="R110" s="121"/>
      <c r="S110" s="122"/>
      <c r="T110" s="123"/>
      <c r="U110" s="123"/>
    </row>
    <row r="111" spans="1:21" s="124" customFormat="1" ht="9" customHeight="1" x14ac:dyDescent="0.25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19"/>
      <c r="Q111" s="120"/>
      <c r="R111" s="121"/>
      <c r="S111" s="122"/>
      <c r="T111" s="123"/>
      <c r="U111" s="123"/>
    </row>
    <row r="112" spans="1:21" s="124" customFormat="1" ht="9" customHeight="1" x14ac:dyDescent="0.25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19"/>
      <c r="Q112" s="120"/>
      <c r="R112" s="121"/>
      <c r="S112" s="122"/>
      <c r="T112" s="123"/>
      <c r="U112" s="123"/>
    </row>
    <row r="113" spans="1:21" s="124" customFormat="1" ht="9" customHeight="1" x14ac:dyDescent="0.25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19"/>
      <c r="Q113" s="120"/>
      <c r="R113" s="121"/>
      <c r="S113" s="122"/>
      <c r="T113" s="123"/>
      <c r="U113" s="123"/>
    </row>
    <row r="114" spans="1:21" s="124" customFormat="1" ht="9" customHeight="1" x14ac:dyDescent="0.2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19"/>
      <c r="Q114" s="120"/>
      <c r="R114" s="121"/>
      <c r="S114" s="122"/>
      <c r="T114" s="123"/>
      <c r="U114" s="123"/>
    </row>
    <row r="115" spans="1:21" s="124" customFormat="1" ht="9" customHeight="1" x14ac:dyDescent="0.25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19"/>
      <c r="Q115" s="120"/>
      <c r="R115" s="121"/>
      <c r="S115" s="122"/>
      <c r="T115" s="123"/>
      <c r="U115" s="123"/>
    </row>
    <row r="116" spans="1:21" s="124" customFormat="1" ht="9" customHeight="1" x14ac:dyDescent="0.25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19"/>
      <c r="Q116" s="120"/>
      <c r="R116" s="121"/>
      <c r="S116" s="122"/>
      <c r="T116" s="123"/>
      <c r="U116" s="123"/>
    </row>
    <row r="117" spans="1:21" s="124" customFormat="1" ht="9" customHeight="1" x14ac:dyDescent="0.25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19"/>
      <c r="Q117" s="120"/>
      <c r="R117" s="121"/>
      <c r="S117" s="122"/>
      <c r="T117" s="123"/>
      <c r="U117" s="123"/>
    </row>
    <row r="118" spans="1:21" s="124" customFormat="1" ht="9" customHeight="1" x14ac:dyDescent="0.25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19"/>
      <c r="Q118" s="120"/>
      <c r="R118" s="121"/>
      <c r="S118" s="122"/>
      <c r="T118" s="123"/>
      <c r="U118" s="123"/>
    </row>
    <row r="119" spans="1:21" s="124" customFormat="1" ht="9" customHeight="1" x14ac:dyDescent="0.25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19"/>
      <c r="Q119" s="120"/>
      <c r="R119" s="121"/>
      <c r="S119" s="122"/>
      <c r="T119" s="123"/>
      <c r="U119" s="123"/>
    </row>
    <row r="120" spans="1:21" s="124" customFormat="1" ht="9" customHeight="1" x14ac:dyDescent="0.25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19"/>
      <c r="Q120" s="120"/>
      <c r="R120" s="121"/>
      <c r="S120" s="122"/>
      <c r="T120" s="123"/>
      <c r="U120" s="123"/>
    </row>
    <row r="121" spans="1:21" s="124" customFormat="1" ht="9" customHeight="1" x14ac:dyDescent="0.2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19"/>
      <c r="Q121" s="120"/>
      <c r="R121" s="121"/>
      <c r="S121" s="122"/>
      <c r="T121" s="123"/>
      <c r="U121" s="123"/>
    </row>
    <row r="122" spans="1:21" s="124" customFormat="1" ht="9" customHeight="1" x14ac:dyDescent="0.25">
      <c r="A122" s="129"/>
      <c r="B122" s="127"/>
      <c r="C122" s="127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0"/>
      <c r="R122" s="121"/>
      <c r="S122" s="122"/>
      <c r="T122" s="123"/>
      <c r="U122" s="123"/>
    </row>
    <row r="123" spans="1:21" s="124" customFormat="1" ht="9" customHeight="1" x14ac:dyDescent="0.25">
      <c r="A123" s="129"/>
      <c r="B123" s="127"/>
      <c r="C123" s="127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0"/>
      <c r="R123" s="121"/>
      <c r="S123" s="122"/>
      <c r="T123" s="123"/>
      <c r="U123" s="123"/>
    </row>
    <row r="124" spans="1:21" s="124" customFormat="1" ht="9" customHeight="1" x14ac:dyDescent="0.25">
      <c r="A124" s="129"/>
      <c r="B124" s="127"/>
      <c r="C124" s="127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0"/>
      <c r="R124" s="121"/>
      <c r="S124" s="122"/>
      <c r="T124" s="123"/>
      <c r="U124" s="123"/>
    </row>
    <row r="125" spans="1:21" s="124" customFormat="1" ht="9" customHeight="1" x14ac:dyDescent="0.25">
      <c r="A125" s="129"/>
      <c r="B125" s="127"/>
      <c r="C125" s="127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0"/>
      <c r="R125" s="121"/>
      <c r="S125" s="122"/>
      <c r="T125" s="123"/>
      <c r="U125" s="123"/>
    </row>
    <row r="126" spans="1:21" s="124" customFormat="1" ht="9" customHeight="1" x14ac:dyDescent="0.25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0"/>
      <c r="R126" s="121"/>
      <c r="S126" s="122"/>
      <c r="T126" s="123"/>
      <c r="U126" s="123"/>
    </row>
    <row r="127" spans="1:21" s="124" customFormat="1" ht="9" customHeight="1" x14ac:dyDescent="0.25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0"/>
      <c r="R127" s="121"/>
      <c r="S127" s="122"/>
      <c r="T127" s="123"/>
      <c r="U127" s="123"/>
    </row>
    <row r="128" spans="1:21" s="124" customFormat="1" ht="9" customHeight="1" x14ac:dyDescent="0.25">
      <c r="A128" s="129"/>
      <c r="B128" s="129"/>
      <c r="C128" s="129"/>
      <c r="D128" s="132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30"/>
      <c r="Q128" s="120"/>
      <c r="R128" s="121"/>
      <c r="S128" s="122"/>
      <c r="T128" s="123"/>
      <c r="U128" s="123"/>
    </row>
    <row r="129" spans="1:21" s="124" customFormat="1" ht="9" customHeight="1" x14ac:dyDescent="0.25">
      <c r="A129" s="129"/>
      <c r="B129" s="127"/>
      <c r="C129" s="127"/>
      <c r="D129" s="133"/>
      <c r="E129" s="101"/>
      <c r="F129" s="101"/>
      <c r="G129" s="101"/>
      <c r="H129" s="88"/>
      <c r="I129" s="101"/>
      <c r="J129" s="88"/>
      <c r="K129" s="101"/>
      <c r="L129" s="101"/>
      <c r="M129" s="119"/>
      <c r="N129" s="126"/>
      <c r="O129" s="119"/>
      <c r="P129" s="129"/>
      <c r="Q129" s="120"/>
      <c r="R129" s="121"/>
      <c r="S129" s="122"/>
      <c r="T129" s="123"/>
      <c r="U129" s="123"/>
    </row>
    <row r="130" spans="1:21" s="124" customFormat="1" ht="9" customHeight="1" x14ac:dyDescent="0.25">
      <c r="A130" s="129"/>
      <c r="B130" s="127"/>
      <c r="C130" s="127"/>
      <c r="D130" s="133"/>
      <c r="E130" s="101"/>
      <c r="F130" s="101"/>
      <c r="G130" s="101"/>
      <c r="H130" s="88"/>
      <c r="I130" s="101"/>
      <c r="J130" s="88"/>
      <c r="K130" s="101"/>
      <c r="L130" s="101"/>
      <c r="M130" s="119"/>
      <c r="N130" s="126"/>
      <c r="O130" s="119"/>
      <c r="P130" s="129"/>
      <c r="Q130" s="120"/>
      <c r="R130" s="121"/>
      <c r="S130" s="122"/>
      <c r="T130" s="123"/>
      <c r="U130" s="123"/>
    </row>
    <row r="131" spans="1:21" s="124" customFormat="1" ht="9" customHeight="1" x14ac:dyDescent="0.25">
      <c r="A131" s="129"/>
      <c r="B131" s="127"/>
      <c r="C131" s="127"/>
      <c r="D131" s="133"/>
      <c r="E131" s="101"/>
      <c r="F131" s="101"/>
      <c r="G131" s="101"/>
      <c r="H131" s="88"/>
      <c r="I131" s="101"/>
      <c r="J131" s="88"/>
      <c r="K131" s="101"/>
      <c r="L131" s="101"/>
      <c r="M131" s="119"/>
      <c r="N131" s="126"/>
      <c r="O131" s="119"/>
      <c r="P131" s="129"/>
      <c r="Q131" s="120"/>
      <c r="R131" s="121"/>
      <c r="S131" s="122"/>
      <c r="T131" s="123"/>
      <c r="U131" s="123"/>
    </row>
    <row r="132" spans="1:21" s="124" customFormat="1" ht="9" customHeight="1" x14ac:dyDescent="0.25">
      <c r="A132" s="129"/>
      <c r="B132" s="127"/>
      <c r="C132" s="127"/>
      <c r="D132" s="133"/>
      <c r="E132" s="101"/>
      <c r="F132" s="101"/>
      <c r="G132" s="101"/>
      <c r="H132" s="88"/>
      <c r="I132" s="101"/>
      <c r="J132" s="88"/>
      <c r="K132" s="101"/>
      <c r="L132" s="101"/>
      <c r="M132" s="119"/>
      <c r="N132" s="126"/>
      <c r="O132" s="119"/>
      <c r="P132" s="129"/>
      <c r="Q132" s="120"/>
      <c r="R132" s="121"/>
      <c r="S132" s="122"/>
      <c r="T132" s="123"/>
      <c r="U132" s="123"/>
    </row>
    <row r="133" spans="1:21" s="124" customFormat="1" ht="9" customHeight="1" x14ac:dyDescent="0.25">
      <c r="A133" s="129"/>
      <c r="B133" s="127"/>
      <c r="C133" s="127"/>
      <c r="D133" s="133"/>
      <c r="E133" s="101"/>
      <c r="F133" s="101"/>
      <c r="G133" s="101"/>
      <c r="H133" s="88"/>
      <c r="I133" s="101"/>
      <c r="J133" s="88"/>
      <c r="K133" s="101"/>
      <c r="L133" s="101"/>
      <c r="M133" s="119"/>
      <c r="N133" s="126"/>
      <c r="O133" s="119"/>
      <c r="P133" s="129"/>
      <c r="Q133" s="120"/>
      <c r="R133" s="121"/>
      <c r="S133" s="122"/>
      <c r="T133" s="123"/>
      <c r="U133" s="123"/>
    </row>
    <row r="134" spans="1:21" s="124" customFormat="1" ht="9" customHeight="1" x14ac:dyDescent="0.25">
      <c r="A134" s="129"/>
      <c r="B134" s="127"/>
      <c r="C134" s="127"/>
      <c r="D134" s="133"/>
      <c r="E134" s="101"/>
      <c r="F134" s="101"/>
      <c r="G134" s="101"/>
      <c r="H134" s="88"/>
      <c r="I134" s="101"/>
      <c r="J134" s="88"/>
      <c r="K134" s="101"/>
      <c r="L134" s="101"/>
      <c r="M134" s="119"/>
      <c r="N134" s="126"/>
      <c r="O134" s="119"/>
      <c r="P134" s="129"/>
      <c r="Q134" s="120"/>
      <c r="R134" s="121"/>
      <c r="S134" s="122"/>
      <c r="T134" s="123"/>
      <c r="U134" s="123"/>
    </row>
    <row r="135" spans="1:21" s="124" customFormat="1" ht="9" customHeight="1" x14ac:dyDescent="0.25">
      <c r="A135" s="129"/>
      <c r="B135" s="127"/>
      <c r="C135" s="127"/>
      <c r="D135" s="133"/>
      <c r="E135" s="101"/>
      <c r="F135" s="101"/>
      <c r="G135" s="101"/>
      <c r="H135" s="88"/>
      <c r="I135" s="101"/>
      <c r="J135" s="88"/>
      <c r="K135" s="101"/>
      <c r="L135" s="101"/>
      <c r="M135" s="119"/>
      <c r="N135" s="126"/>
      <c r="O135" s="119"/>
      <c r="P135" s="129"/>
      <c r="Q135" s="120"/>
      <c r="R135" s="121"/>
      <c r="S135" s="122"/>
      <c r="T135" s="123"/>
      <c r="U135" s="123"/>
    </row>
    <row r="136" spans="1:21" s="124" customFormat="1" ht="9" customHeight="1" x14ac:dyDescent="0.25">
      <c r="A136" s="129"/>
      <c r="B136" s="127"/>
      <c r="C136" s="127"/>
      <c r="D136" s="133"/>
      <c r="E136" s="101"/>
      <c r="F136" s="101"/>
      <c r="G136" s="101"/>
      <c r="H136" s="88"/>
      <c r="I136" s="101"/>
      <c r="J136" s="88"/>
      <c r="K136" s="101"/>
      <c r="L136" s="101"/>
      <c r="M136" s="119"/>
      <c r="N136" s="126"/>
      <c r="O136" s="119"/>
      <c r="P136" s="129"/>
      <c r="Q136" s="120"/>
      <c r="R136" s="121"/>
      <c r="S136" s="122"/>
      <c r="T136" s="123"/>
      <c r="U136" s="123"/>
    </row>
    <row r="137" spans="1:21" s="124" customFormat="1" ht="9" customHeight="1" x14ac:dyDescent="0.25">
      <c r="A137" s="129"/>
      <c r="B137" s="127"/>
      <c r="C137" s="127"/>
      <c r="D137" s="133"/>
      <c r="E137" s="101"/>
      <c r="F137" s="101"/>
      <c r="G137" s="101"/>
      <c r="H137" s="88"/>
      <c r="I137" s="101"/>
      <c r="J137" s="88"/>
      <c r="K137" s="101"/>
      <c r="L137" s="101"/>
      <c r="M137" s="119"/>
      <c r="N137" s="126"/>
      <c r="O137" s="119"/>
      <c r="P137" s="129"/>
      <c r="Q137" s="120"/>
      <c r="R137" s="121"/>
      <c r="S137" s="122"/>
      <c r="T137" s="123"/>
      <c r="U137" s="123"/>
    </row>
    <row r="138" spans="1:21" s="124" customFormat="1" ht="9" customHeight="1" x14ac:dyDescent="0.25">
      <c r="A138" s="129"/>
      <c r="B138" s="127"/>
      <c r="C138" s="127"/>
      <c r="D138" s="133"/>
      <c r="E138" s="101"/>
      <c r="F138" s="101"/>
      <c r="G138" s="101"/>
      <c r="H138" s="88"/>
      <c r="I138" s="101"/>
      <c r="J138" s="88"/>
      <c r="K138" s="101"/>
      <c r="L138" s="101"/>
      <c r="M138" s="119"/>
      <c r="N138" s="126"/>
      <c r="O138" s="119"/>
      <c r="P138" s="129"/>
      <c r="Q138" s="120"/>
      <c r="R138" s="121"/>
      <c r="S138" s="122"/>
      <c r="T138" s="123"/>
      <c r="U138" s="123"/>
    </row>
    <row r="139" spans="1:21" s="124" customFormat="1" ht="9" customHeight="1" x14ac:dyDescent="0.25">
      <c r="A139" s="129"/>
      <c r="B139" s="127"/>
      <c r="C139" s="127"/>
      <c r="D139" s="133"/>
      <c r="E139" s="101"/>
      <c r="F139" s="101"/>
      <c r="G139" s="101"/>
      <c r="H139" s="88"/>
      <c r="I139" s="101"/>
      <c r="J139" s="88"/>
      <c r="K139" s="101"/>
      <c r="L139" s="101"/>
      <c r="M139" s="119"/>
      <c r="N139" s="126"/>
      <c r="O139" s="119"/>
      <c r="P139" s="129"/>
      <c r="Q139" s="120"/>
      <c r="R139" s="121"/>
      <c r="S139" s="122"/>
      <c r="T139" s="123"/>
      <c r="U139" s="123"/>
    </row>
    <row r="140" spans="1:21" s="124" customFormat="1" ht="9" customHeight="1" x14ac:dyDescent="0.25">
      <c r="A140" s="129"/>
      <c r="B140" s="127"/>
      <c r="C140" s="127"/>
      <c r="D140" s="133"/>
      <c r="E140" s="101"/>
      <c r="F140" s="101"/>
      <c r="G140" s="101"/>
      <c r="H140" s="88"/>
      <c r="I140" s="101"/>
      <c r="J140" s="88"/>
      <c r="K140" s="101"/>
      <c r="L140" s="101"/>
      <c r="M140" s="119"/>
      <c r="N140" s="126"/>
      <c r="O140" s="119"/>
      <c r="P140" s="129"/>
      <c r="Q140" s="120"/>
      <c r="R140" s="121"/>
      <c r="S140" s="122"/>
      <c r="T140" s="123"/>
      <c r="U140" s="123"/>
    </row>
    <row r="141" spans="1:21" s="124" customFormat="1" ht="9" customHeight="1" x14ac:dyDescent="0.25">
      <c r="A141" s="129"/>
      <c r="B141" s="127"/>
      <c r="C141" s="127"/>
      <c r="D141" s="133"/>
      <c r="E141" s="101"/>
      <c r="F141" s="101"/>
      <c r="G141" s="101"/>
      <c r="H141" s="88"/>
      <c r="I141" s="101"/>
      <c r="J141" s="88"/>
      <c r="K141" s="101"/>
      <c r="L141" s="101"/>
      <c r="M141" s="119"/>
      <c r="N141" s="126"/>
      <c r="O141" s="119"/>
      <c r="P141" s="129"/>
      <c r="Q141" s="120"/>
      <c r="R141" s="121"/>
      <c r="S141" s="122"/>
      <c r="T141" s="123"/>
      <c r="U141" s="123"/>
    </row>
    <row r="142" spans="1:21" s="124" customFormat="1" ht="9" customHeight="1" x14ac:dyDescent="0.25">
      <c r="A142" s="129"/>
      <c r="B142" s="127"/>
      <c r="C142" s="127"/>
      <c r="D142" s="133"/>
      <c r="E142" s="101"/>
      <c r="F142" s="101"/>
      <c r="G142" s="101"/>
      <c r="H142" s="88"/>
      <c r="I142" s="101"/>
      <c r="J142" s="88"/>
      <c r="K142" s="101"/>
      <c r="L142" s="101"/>
      <c r="M142" s="119"/>
      <c r="N142" s="126"/>
      <c r="O142" s="119"/>
      <c r="P142" s="129"/>
      <c r="Q142" s="120"/>
      <c r="R142" s="121"/>
      <c r="S142" s="122"/>
      <c r="T142" s="123"/>
      <c r="U142" s="123"/>
    </row>
    <row r="143" spans="1:21" s="124" customFormat="1" ht="9" customHeight="1" x14ac:dyDescent="0.25">
      <c r="A143" s="129"/>
      <c r="B143" s="127"/>
      <c r="C143" s="127"/>
      <c r="D143" s="133"/>
      <c r="E143" s="101"/>
      <c r="F143" s="101"/>
      <c r="G143" s="101"/>
      <c r="H143" s="88"/>
      <c r="I143" s="101"/>
      <c r="J143" s="88"/>
      <c r="K143" s="101"/>
      <c r="L143" s="101"/>
      <c r="M143" s="119"/>
      <c r="N143" s="126"/>
      <c r="O143" s="119"/>
      <c r="P143" s="129"/>
      <c r="Q143" s="120"/>
      <c r="R143" s="121"/>
      <c r="S143" s="122"/>
      <c r="T143" s="123"/>
      <c r="U143" s="123"/>
    </row>
    <row r="144" spans="1:21" s="124" customFormat="1" ht="9" customHeight="1" x14ac:dyDescent="0.25">
      <c r="A144" s="129"/>
      <c r="B144" s="127"/>
      <c r="C144" s="127"/>
      <c r="D144" s="133"/>
      <c r="E144" s="101"/>
      <c r="F144" s="101"/>
      <c r="G144" s="101"/>
      <c r="H144" s="88"/>
      <c r="I144" s="101"/>
      <c r="J144" s="88"/>
      <c r="K144" s="101"/>
      <c r="L144" s="101"/>
      <c r="M144" s="119"/>
      <c r="N144" s="126"/>
      <c r="O144" s="119"/>
      <c r="P144" s="129"/>
      <c r="Q144" s="120"/>
      <c r="R144" s="121"/>
      <c r="S144" s="122"/>
      <c r="T144" s="123"/>
      <c r="U144" s="123"/>
    </row>
    <row r="145" spans="1:21" s="124" customFormat="1" ht="9" customHeight="1" x14ac:dyDescent="0.25">
      <c r="A145" s="129"/>
      <c r="B145" s="127"/>
      <c r="C145" s="127"/>
      <c r="D145" s="133"/>
      <c r="E145" s="101"/>
      <c r="F145" s="101"/>
      <c r="G145" s="101"/>
      <c r="H145" s="88"/>
      <c r="I145" s="101"/>
      <c r="J145" s="88"/>
      <c r="K145" s="101"/>
      <c r="L145" s="101"/>
      <c r="M145" s="119"/>
      <c r="N145" s="126"/>
      <c r="O145" s="119"/>
      <c r="P145" s="129"/>
      <c r="Q145" s="120"/>
      <c r="R145" s="121"/>
      <c r="S145" s="122"/>
      <c r="T145" s="123"/>
      <c r="U145" s="123"/>
    </row>
    <row r="146" spans="1:21" s="124" customFormat="1" ht="9" customHeight="1" x14ac:dyDescent="0.25">
      <c r="A146" s="129"/>
      <c r="B146" s="127"/>
      <c r="C146" s="127"/>
      <c r="D146" s="133"/>
      <c r="E146" s="101"/>
      <c r="F146" s="101"/>
      <c r="G146" s="101"/>
      <c r="H146" s="88"/>
      <c r="I146" s="101"/>
      <c r="J146" s="88"/>
      <c r="K146" s="101"/>
      <c r="L146" s="101"/>
      <c r="M146" s="119"/>
      <c r="N146" s="126"/>
      <c r="O146" s="119"/>
      <c r="P146" s="129"/>
      <c r="Q146" s="120"/>
      <c r="R146" s="121"/>
      <c r="S146" s="122"/>
      <c r="T146" s="123"/>
      <c r="U146" s="123"/>
    </row>
    <row r="147" spans="1:21" s="124" customFormat="1" ht="9" customHeight="1" x14ac:dyDescent="0.25">
      <c r="A147" s="129"/>
      <c r="B147" s="127"/>
      <c r="C147" s="127"/>
      <c r="D147" s="133"/>
      <c r="E147" s="101"/>
      <c r="F147" s="101"/>
      <c r="G147" s="101"/>
      <c r="H147" s="88"/>
      <c r="I147" s="101"/>
      <c r="J147" s="88"/>
      <c r="K147" s="101"/>
      <c r="L147" s="101"/>
      <c r="M147" s="119"/>
      <c r="N147" s="126"/>
      <c r="O147" s="119"/>
      <c r="P147" s="129"/>
      <c r="Q147" s="120"/>
      <c r="R147" s="121"/>
      <c r="S147" s="122"/>
      <c r="T147" s="123"/>
      <c r="U147" s="123"/>
    </row>
    <row r="148" spans="1:21" s="124" customFormat="1" ht="9" customHeight="1" x14ac:dyDescent="0.25">
      <c r="A148" s="129"/>
      <c r="B148" s="127"/>
      <c r="C148" s="127"/>
      <c r="D148" s="133"/>
      <c r="E148" s="101"/>
      <c r="F148" s="101"/>
      <c r="G148" s="101"/>
      <c r="H148" s="88"/>
      <c r="I148" s="101"/>
      <c r="J148" s="88"/>
      <c r="K148" s="101"/>
      <c r="L148" s="101"/>
      <c r="M148" s="119"/>
      <c r="N148" s="126"/>
      <c r="O148" s="119"/>
      <c r="P148" s="129"/>
      <c r="Q148" s="120"/>
      <c r="R148" s="121"/>
      <c r="S148" s="122"/>
      <c r="T148" s="123"/>
      <c r="U148" s="123"/>
    </row>
    <row r="149" spans="1:21" s="124" customFormat="1" ht="9" customHeight="1" x14ac:dyDescent="0.25">
      <c r="A149" s="129"/>
      <c r="B149" s="127"/>
      <c r="C149" s="127"/>
      <c r="D149" s="133"/>
      <c r="E149" s="101"/>
      <c r="F149" s="101"/>
      <c r="G149" s="101"/>
      <c r="H149" s="88"/>
      <c r="I149" s="101"/>
      <c r="J149" s="88"/>
      <c r="K149" s="101"/>
      <c r="L149" s="101"/>
      <c r="M149" s="119"/>
      <c r="N149" s="126"/>
      <c r="O149" s="119"/>
      <c r="P149" s="129"/>
      <c r="Q149" s="120"/>
      <c r="R149" s="121"/>
      <c r="S149" s="122"/>
      <c r="T149" s="123"/>
      <c r="U149" s="123"/>
    </row>
    <row r="150" spans="1:21" s="124" customFormat="1" ht="9" customHeight="1" x14ac:dyDescent="0.25">
      <c r="A150" s="129"/>
      <c r="B150" s="127"/>
      <c r="C150" s="127"/>
      <c r="D150" s="133"/>
      <c r="E150" s="101"/>
      <c r="F150" s="101"/>
      <c r="G150" s="101"/>
      <c r="H150" s="88"/>
      <c r="I150" s="101"/>
      <c r="J150" s="88"/>
      <c r="K150" s="101"/>
      <c r="L150" s="101"/>
      <c r="M150" s="119"/>
      <c r="N150" s="126"/>
      <c r="O150" s="119"/>
      <c r="P150" s="129"/>
      <c r="Q150" s="120"/>
      <c r="R150" s="121"/>
      <c r="S150" s="122"/>
      <c r="T150" s="123"/>
      <c r="U150" s="123"/>
    </row>
    <row r="151" spans="1:21" s="124" customFormat="1" ht="9" customHeight="1" x14ac:dyDescent="0.25">
      <c r="A151" s="129"/>
      <c r="B151" s="127"/>
      <c r="C151" s="127"/>
      <c r="D151" s="133"/>
      <c r="E151" s="101"/>
      <c r="F151" s="101"/>
      <c r="G151" s="101"/>
      <c r="H151" s="88"/>
      <c r="I151" s="101"/>
      <c r="J151" s="88"/>
      <c r="K151" s="101"/>
      <c r="L151" s="101"/>
      <c r="M151" s="119"/>
      <c r="N151" s="126"/>
      <c r="O151" s="119"/>
      <c r="P151" s="129"/>
      <c r="Q151" s="120"/>
      <c r="R151" s="121"/>
      <c r="S151" s="122"/>
      <c r="T151" s="123"/>
      <c r="U151" s="123"/>
    </row>
    <row r="152" spans="1:21" s="124" customFormat="1" ht="9" customHeight="1" x14ac:dyDescent="0.25">
      <c r="A152" s="129"/>
      <c r="B152" s="127"/>
      <c r="C152" s="127"/>
      <c r="D152" s="133"/>
      <c r="E152" s="101"/>
      <c r="F152" s="101"/>
      <c r="G152" s="101"/>
      <c r="H152" s="88"/>
      <c r="I152" s="101"/>
      <c r="J152" s="88"/>
      <c r="K152" s="101"/>
      <c r="L152" s="101"/>
      <c r="M152" s="119"/>
      <c r="N152" s="126"/>
      <c r="O152" s="119"/>
      <c r="P152" s="129"/>
      <c r="Q152" s="120"/>
      <c r="R152" s="121"/>
      <c r="S152" s="122"/>
      <c r="T152" s="123"/>
      <c r="U152" s="123"/>
    </row>
    <row r="153" spans="1:21" s="124" customFormat="1" ht="9" customHeight="1" x14ac:dyDescent="0.25">
      <c r="A153" s="129"/>
      <c r="B153" s="127"/>
      <c r="C153" s="127"/>
      <c r="D153" s="133"/>
      <c r="E153" s="101"/>
      <c r="F153" s="101"/>
      <c r="G153" s="101"/>
      <c r="H153" s="88"/>
      <c r="I153" s="101"/>
      <c r="J153" s="88"/>
      <c r="K153" s="101"/>
      <c r="L153" s="101"/>
      <c r="M153" s="119"/>
      <c r="N153" s="126"/>
      <c r="O153" s="119"/>
      <c r="P153" s="129"/>
      <c r="Q153" s="120"/>
      <c r="R153" s="121"/>
      <c r="S153" s="122"/>
      <c r="T153" s="123"/>
      <c r="U153" s="123"/>
    </row>
    <row r="154" spans="1:21" s="124" customFormat="1" ht="9" customHeight="1" x14ac:dyDescent="0.25">
      <c r="A154" s="129"/>
      <c r="B154" s="127"/>
      <c r="C154" s="127"/>
      <c r="D154" s="133"/>
      <c r="E154" s="101"/>
      <c r="F154" s="101"/>
      <c r="G154" s="101"/>
      <c r="H154" s="88"/>
      <c r="I154" s="101"/>
      <c r="J154" s="88"/>
      <c r="K154" s="101"/>
      <c r="L154" s="101"/>
      <c r="M154" s="119"/>
      <c r="N154" s="126"/>
      <c r="O154" s="119"/>
      <c r="P154" s="129"/>
      <c r="Q154" s="120"/>
      <c r="R154" s="121"/>
      <c r="S154" s="122"/>
      <c r="T154" s="123"/>
      <c r="U154" s="123"/>
    </row>
    <row r="155" spans="1:21" s="124" customFormat="1" ht="9" customHeight="1" x14ac:dyDescent="0.25">
      <c r="A155" s="129"/>
      <c r="B155" s="127"/>
      <c r="C155" s="127"/>
      <c r="D155" s="133"/>
      <c r="E155" s="101"/>
      <c r="F155" s="101"/>
      <c r="G155" s="101"/>
      <c r="H155" s="88"/>
      <c r="I155" s="101"/>
      <c r="J155" s="88"/>
      <c r="K155" s="101"/>
      <c r="L155" s="101"/>
      <c r="M155" s="119"/>
      <c r="N155" s="126"/>
      <c r="O155" s="119"/>
      <c r="P155" s="129"/>
      <c r="Q155" s="120"/>
      <c r="R155" s="121"/>
      <c r="S155" s="122"/>
      <c r="T155" s="123"/>
      <c r="U155" s="123"/>
    </row>
    <row r="156" spans="1:21" s="124" customFormat="1" ht="9" customHeight="1" x14ac:dyDescent="0.25">
      <c r="A156" s="129"/>
      <c r="B156" s="127"/>
      <c r="C156" s="127"/>
      <c r="D156" s="133"/>
      <c r="E156" s="101"/>
      <c r="F156" s="101"/>
      <c r="G156" s="101"/>
      <c r="H156" s="88"/>
      <c r="I156" s="101"/>
      <c r="J156" s="88"/>
      <c r="K156" s="101"/>
      <c r="L156" s="101"/>
      <c r="M156" s="119"/>
      <c r="N156" s="126"/>
      <c r="O156" s="119"/>
      <c r="P156" s="129"/>
      <c r="Q156" s="120"/>
      <c r="R156" s="121"/>
      <c r="S156" s="122"/>
      <c r="T156" s="123"/>
      <c r="U156" s="123"/>
    </row>
    <row r="157" spans="1:21" s="124" customFormat="1" ht="9" customHeight="1" x14ac:dyDescent="0.25">
      <c r="A157" s="129"/>
      <c r="B157" s="127"/>
      <c r="C157" s="127"/>
      <c r="D157" s="134"/>
      <c r="E157" s="101"/>
      <c r="F157" s="101"/>
      <c r="G157" s="101"/>
      <c r="H157" s="88"/>
      <c r="I157" s="101"/>
      <c r="J157" s="88"/>
      <c r="K157" s="101"/>
      <c r="L157" s="101"/>
      <c r="M157" s="119"/>
      <c r="N157" s="126"/>
      <c r="O157" s="119"/>
      <c r="P157" s="129"/>
      <c r="Q157" s="120"/>
      <c r="R157" s="121"/>
      <c r="S157" s="122"/>
      <c r="T157" s="123"/>
      <c r="U157" s="123"/>
    </row>
    <row r="158" spans="1:21" s="124" customFormat="1" ht="9" customHeight="1" x14ac:dyDescent="0.25">
      <c r="A158" s="129"/>
      <c r="B158" s="127"/>
      <c r="C158" s="127"/>
      <c r="D158" s="101"/>
      <c r="E158" s="101"/>
      <c r="F158" s="101"/>
      <c r="G158" s="101"/>
      <c r="H158" s="88"/>
      <c r="I158" s="101"/>
      <c r="J158" s="101"/>
      <c r="K158" s="101"/>
      <c r="L158" s="101"/>
      <c r="M158" s="119"/>
      <c r="N158" s="126"/>
      <c r="O158" s="119"/>
      <c r="P158" s="129"/>
      <c r="Q158" s="120"/>
      <c r="R158" s="121"/>
      <c r="S158" s="122"/>
      <c r="T158" s="123"/>
      <c r="U158" s="123"/>
    </row>
    <row r="159" spans="1:21" s="124" customFormat="1" ht="9" customHeight="1" x14ac:dyDescent="0.25">
      <c r="A159" s="129"/>
      <c r="B159" s="129"/>
      <c r="C159" s="129"/>
      <c r="E159" s="101"/>
      <c r="F159" s="101"/>
      <c r="G159" s="101"/>
      <c r="H159" s="101"/>
      <c r="I159" s="101"/>
      <c r="J159" s="101"/>
      <c r="K159" s="101"/>
      <c r="L159" s="101"/>
      <c r="M159" s="119"/>
      <c r="N159" s="126"/>
      <c r="O159" s="119"/>
      <c r="P159" s="129"/>
      <c r="Q159" s="120"/>
      <c r="R159" s="121"/>
      <c r="S159" s="122"/>
      <c r="T159" s="123"/>
      <c r="U159" s="123"/>
    </row>
    <row r="160" spans="1:21" s="124" customFormat="1" ht="9" customHeight="1" x14ac:dyDescent="0.25">
      <c r="A160" s="129"/>
      <c r="B160" s="127"/>
      <c r="C160" s="127"/>
      <c r="D160" s="101"/>
      <c r="E160" s="101"/>
      <c r="F160" s="101"/>
      <c r="G160" s="101"/>
      <c r="H160" s="88"/>
      <c r="I160" s="101"/>
      <c r="J160" s="101"/>
      <c r="K160" s="101"/>
      <c r="L160" s="101"/>
      <c r="M160" s="119"/>
      <c r="N160" s="126"/>
      <c r="O160" s="119"/>
      <c r="P160" s="129"/>
      <c r="Q160" s="120"/>
      <c r="R160" s="121"/>
      <c r="S160" s="122"/>
      <c r="T160" s="123"/>
      <c r="U160" s="123"/>
    </row>
    <row r="161" spans="1:21" s="124" customFormat="1" ht="9" customHeight="1" x14ac:dyDescent="0.25">
      <c r="A161" s="129"/>
      <c r="B161" s="127"/>
      <c r="C161" s="127"/>
      <c r="D161" s="101"/>
      <c r="E161" s="101"/>
      <c r="F161" s="101"/>
      <c r="G161" s="101"/>
      <c r="H161" s="88"/>
      <c r="I161" s="101"/>
      <c r="J161" s="101"/>
      <c r="K161" s="101"/>
      <c r="L161" s="101"/>
      <c r="M161" s="119"/>
      <c r="N161" s="126"/>
      <c r="O161" s="119"/>
      <c r="P161" s="129"/>
      <c r="Q161" s="120"/>
      <c r="R161" s="121"/>
      <c r="S161" s="122"/>
      <c r="T161" s="123"/>
      <c r="U161" s="123"/>
    </row>
    <row r="162" spans="1:21" s="124" customFormat="1" ht="9" customHeight="1" x14ac:dyDescent="0.25">
      <c r="A162" s="129"/>
      <c r="B162" s="127"/>
      <c r="C162" s="127"/>
      <c r="D162" s="101"/>
      <c r="E162" s="101"/>
      <c r="F162" s="101"/>
      <c r="G162" s="101"/>
      <c r="H162" s="88"/>
      <c r="I162" s="101"/>
      <c r="J162" s="101"/>
      <c r="K162" s="101"/>
      <c r="L162" s="101"/>
      <c r="M162" s="119"/>
      <c r="N162" s="126"/>
      <c r="O162" s="119"/>
      <c r="P162" s="129"/>
      <c r="Q162" s="120"/>
      <c r="R162" s="121"/>
      <c r="S162" s="122"/>
      <c r="T162" s="123"/>
      <c r="U162" s="123"/>
    </row>
    <row r="163" spans="1:21" s="124" customFormat="1" ht="9" customHeight="1" x14ac:dyDescent="0.25">
      <c r="A163" s="129"/>
      <c r="B163" s="127"/>
      <c r="C163" s="127"/>
      <c r="D163" s="101"/>
      <c r="E163" s="101"/>
      <c r="F163" s="101"/>
      <c r="G163" s="101"/>
      <c r="H163" s="88"/>
      <c r="I163" s="101"/>
      <c r="J163" s="101"/>
      <c r="K163" s="101"/>
      <c r="L163" s="101"/>
      <c r="M163" s="119"/>
      <c r="N163" s="126"/>
      <c r="O163" s="119"/>
      <c r="P163" s="129"/>
      <c r="Q163" s="120"/>
      <c r="R163" s="121"/>
      <c r="S163" s="122"/>
      <c r="T163" s="123"/>
      <c r="U163" s="123"/>
    </row>
    <row r="164" spans="1:21" s="124" customFormat="1" ht="9" customHeight="1" x14ac:dyDescent="0.25">
      <c r="A164" s="129"/>
      <c r="B164" s="127"/>
      <c r="C164" s="127"/>
      <c r="D164" s="101"/>
      <c r="E164" s="101"/>
      <c r="F164" s="101"/>
      <c r="G164" s="101"/>
      <c r="H164" s="88"/>
      <c r="I164" s="101"/>
      <c r="J164" s="101"/>
      <c r="K164" s="101"/>
      <c r="L164" s="101"/>
      <c r="M164" s="119"/>
      <c r="N164" s="126"/>
      <c r="O164" s="119"/>
      <c r="P164" s="129"/>
      <c r="Q164" s="120"/>
      <c r="R164" s="121"/>
      <c r="S164" s="122"/>
      <c r="T164" s="123"/>
      <c r="U164" s="123"/>
    </row>
    <row r="165" spans="1:21" s="124" customFormat="1" ht="9" customHeight="1" x14ac:dyDescent="0.25">
      <c r="A165" s="129"/>
      <c r="B165" s="127"/>
      <c r="C165" s="127"/>
      <c r="D165" s="101"/>
      <c r="E165" s="101"/>
      <c r="F165" s="101"/>
      <c r="G165" s="101"/>
      <c r="H165" s="88"/>
      <c r="I165" s="101"/>
      <c r="J165" s="101"/>
      <c r="K165" s="101"/>
      <c r="L165" s="101"/>
      <c r="M165" s="119"/>
      <c r="N165" s="126"/>
      <c r="O165" s="119"/>
      <c r="P165" s="129"/>
      <c r="Q165" s="120"/>
      <c r="R165" s="121"/>
      <c r="S165" s="122"/>
      <c r="T165" s="123"/>
      <c r="U165" s="123"/>
    </row>
    <row r="166" spans="1:21" s="124" customFormat="1" ht="9" customHeight="1" x14ac:dyDescent="0.25">
      <c r="A166" s="129"/>
      <c r="B166" s="127"/>
      <c r="C166" s="127"/>
      <c r="D166" s="101"/>
      <c r="E166" s="101"/>
      <c r="F166" s="101"/>
      <c r="G166" s="101"/>
      <c r="H166" s="88"/>
      <c r="I166" s="101"/>
      <c r="J166" s="101"/>
      <c r="K166" s="101"/>
      <c r="L166" s="101"/>
      <c r="M166" s="119"/>
      <c r="N166" s="126"/>
      <c r="O166" s="119"/>
      <c r="P166" s="129"/>
      <c r="Q166" s="120"/>
      <c r="R166" s="121"/>
      <c r="S166" s="122"/>
      <c r="T166" s="123"/>
      <c r="U166" s="123"/>
    </row>
    <row r="167" spans="1:21" s="124" customFormat="1" ht="9" customHeight="1" x14ac:dyDescent="0.25">
      <c r="A167" s="129"/>
      <c r="B167" s="127"/>
      <c r="C167" s="127"/>
      <c r="D167" s="101"/>
      <c r="E167" s="101"/>
      <c r="F167" s="101"/>
      <c r="G167" s="101"/>
      <c r="H167" s="101"/>
      <c r="I167" s="101"/>
      <c r="J167" s="101"/>
      <c r="K167" s="101"/>
      <c r="L167" s="101"/>
      <c r="M167" s="119"/>
      <c r="N167" s="126"/>
      <c r="O167" s="119"/>
      <c r="P167" s="129"/>
      <c r="Q167" s="120"/>
      <c r="R167" s="121"/>
      <c r="S167" s="122"/>
      <c r="T167" s="123"/>
      <c r="U167" s="123"/>
    </row>
    <row r="168" spans="1:21" s="124" customFormat="1" ht="9" customHeight="1" x14ac:dyDescent="0.25">
      <c r="A168" s="129"/>
      <c r="B168" s="127"/>
      <c r="C168" s="127"/>
      <c r="D168" s="133"/>
      <c r="E168" s="101"/>
      <c r="F168" s="101"/>
      <c r="G168" s="101"/>
      <c r="H168" s="88"/>
      <c r="I168" s="101"/>
      <c r="J168" s="101"/>
      <c r="K168" s="101"/>
      <c r="L168" s="101"/>
      <c r="M168" s="119"/>
      <c r="N168" s="126"/>
      <c r="O168" s="119"/>
      <c r="P168" s="129"/>
      <c r="Q168" s="120"/>
      <c r="R168" s="121"/>
      <c r="S168" s="122"/>
      <c r="T168" s="123"/>
      <c r="U168" s="123"/>
    </row>
    <row r="169" spans="1:21" s="124" customFormat="1" ht="9" customHeight="1" x14ac:dyDescent="0.25">
      <c r="A169" s="129"/>
      <c r="B169" s="127"/>
      <c r="C169" s="127"/>
      <c r="D169" s="101"/>
      <c r="E169" s="101"/>
      <c r="F169" s="101"/>
      <c r="G169" s="101"/>
      <c r="H169" s="88"/>
      <c r="I169" s="101"/>
      <c r="J169" s="101"/>
      <c r="K169" s="101"/>
      <c r="L169" s="101"/>
      <c r="M169" s="119"/>
      <c r="N169" s="126"/>
      <c r="O169" s="119"/>
      <c r="P169" s="129"/>
      <c r="Q169" s="120"/>
      <c r="R169" s="121"/>
      <c r="S169" s="122"/>
      <c r="T169" s="123"/>
      <c r="U169" s="123"/>
    </row>
    <row r="170" spans="1:21" s="124" customFormat="1" ht="9" customHeight="1" x14ac:dyDescent="0.25">
      <c r="A170" s="129"/>
      <c r="B170" s="129"/>
      <c r="C170" s="129"/>
      <c r="D170" s="101"/>
      <c r="E170" s="135"/>
      <c r="F170" s="101"/>
      <c r="G170" s="135"/>
      <c r="H170" s="136"/>
      <c r="I170" s="101"/>
      <c r="J170" s="101"/>
      <c r="K170" s="101"/>
      <c r="L170" s="101"/>
      <c r="M170" s="119"/>
      <c r="N170" s="137"/>
      <c r="O170" s="138"/>
      <c r="P170" s="129"/>
      <c r="Q170" s="120"/>
      <c r="R170" s="121"/>
      <c r="S170" s="122"/>
      <c r="T170" s="123"/>
      <c r="U170" s="123"/>
    </row>
    <row r="171" spans="1:21" s="124" customFormat="1" ht="9" customHeight="1" x14ac:dyDescent="0.25">
      <c r="A171" s="129"/>
      <c r="B171" s="127"/>
      <c r="C171" s="127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20"/>
      <c r="R171" s="121"/>
      <c r="S171" s="122"/>
      <c r="T171" s="123"/>
      <c r="U171" s="123"/>
    </row>
    <row r="172" spans="1:21" s="124" customFormat="1" ht="9.75" customHeight="1" x14ac:dyDescent="0.25">
      <c r="A172" s="130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20"/>
      <c r="R172" s="121"/>
      <c r="S172" s="122"/>
      <c r="T172" s="123"/>
      <c r="U172" s="123"/>
    </row>
    <row r="173" spans="1:21" s="124" customFormat="1" ht="9" customHeight="1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20"/>
      <c r="R173" s="121"/>
      <c r="S173" s="122"/>
      <c r="T173" s="123"/>
      <c r="U173" s="123"/>
    </row>
    <row r="174" spans="1:21" s="124" customFormat="1" ht="9" customHeight="1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20"/>
      <c r="R174" s="121"/>
      <c r="S174" s="122"/>
      <c r="T174" s="123"/>
      <c r="U174" s="123"/>
    </row>
    <row r="175" spans="1:21" s="124" customFormat="1" ht="9" customHeight="1" x14ac:dyDescent="0.25">
      <c r="Q175" s="120"/>
      <c r="R175" s="121"/>
      <c r="S175" s="122"/>
      <c r="T175" s="123"/>
      <c r="U175" s="123"/>
    </row>
    <row r="176" spans="1:21" s="124" customFormat="1" ht="9" customHeight="1" x14ac:dyDescent="0.25">
      <c r="Q176" s="120"/>
      <c r="R176" s="121"/>
      <c r="S176" s="122"/>
      <c r="T176" s="123"/>
      <c r="U176" s="123"/>
    </row>
    <row r="177" spans="1:21" s="124" customFormat="1" x14ac:dyDescent="0.25">
      <c r="A177" s="139"/>
      <c r="Q177" s="120"/>
      <c r="R177" s="121"/>
      <c r="S177" s="122"/>
      <c r="T177" s="123"/>
      <c r="U177" s="123"/>
    </row>
    <row r="178" spans="1:21" s="124" customFormat="1" ht="9" customHeight="1" x14ac:dyDescent="0.25">
      <c r="Q178" s="120"/>
      <c r="R178" s="121"/>
      <c r="S178" s="122"/>
      <c r="T178" s="123"/>
      <c r="U178" s="123"/>
    </row>
    <row r="179" spans="1:21" s="124" customFormat="1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20"/>
      <c r="R179" s="121"/>
      <c r="S179" s="122"/>
      <c r="T179" s="123"/>
      <c r="U179" s="123"/>
    </row>
    <row r="180" spans="1:21" s="124" customFormat="1" ht="3.75" customHeight="1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20"/>
      <c r="R180" s="121"/>
      <c r="S180" s="122"/>
      <c r="T180" s="123"/>
      <c r="U180" s="123"/>
    </row>
    <row r="181" spans="1:21" s="124" customFormat="1" ht="9.75" customHeight="1" x14ac:dyDescent="0.25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19"/>
      <c r="Q181" s="120"/>
      <c r="R181" s="121"/>
      <c r="S181" s="122"/>
      <c r="T181" s="123"/>
      <c r="U181" s="123"/>
    </row>
    <row r="182" spans="1:21" s="124" customFormat="1" ht="9.75" customHeight="1" x14ac:dyDescent="0.25">
      <c r="A182" s="128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30"/>
      <c r="Q182" s="120"/>
      <c r="R182" s="121"/>
      <c r="S182" s="122"/>
      <c r="T182" s="123"/>
      <c r="U182" s="123"/>
    </row>
    <row r="183" spans="1:21" s="124" customFormat="1" ht="9.75" customHeight="1" x14ac:dyDescent="0.25">
      <c r="A183" s="128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30"/>
      <c r="Q183" s="120"/>
      <c r="R183" s="121"/>
      <c r="S183" s="122"/>
      <c r="T183" s="123"/>
      <c r="U183" s="123"/>
    </row>
    <row r="184" spans="1:21" s="124" customFormat="1" ht="9.75" customHeight="1" x14ac:dyDescent="0.25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30"/>
      <c r="Q184" s="120"/>
      <c r="R184" s="121"/>
      <c r="S184" s="122"/>
      <c r="T184" s="123"/>
      <c r="U184" s="123"/>
    </row>
    <row r="185" spans="1:21" s="124" customFormat="1" ht="9.75" customHeight="1" x14ac:dyDescent="0.25">
      <c r="A185" s="127"/>
      <c r="B185" s="131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19"/>
      <c r="Q185" s="120"/>
      <c r="R185" s="121"/>
      <c r="S185" s="122"/>
      <c r="T185" s="123"/>
      <c r="U185" s="123"/>
    </row>
    <row r="186" spans="1:21" s="124" customFormat="1" ht="9.75" customHeight="1" x14ac:dyDescent="0.25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19"/>
      <c r="Q186" s="120"/>
      <c r="R186" s="121"/>
      <c r="S186" s="122"/>
      <c r="T186" s="123"/>
      <c r="U186" s="123"/>
    </row>
    <row r="187" spans="1:21" s="124" customFormat="1" ht="9.75" customHeight="1" x14ac:dyDescent="0.25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19"/>
      <c r="Q187" s="120"/>
      <c r="R187" s="121"/>
      <c r="S187" s="122"/>
      <c r="T187" s="123"/>
      <c r="U187" s="123"/>
    </row>
    <row r="188" spans="1:21" s="124" customFormat="1" ht="9.75" customHeight="1" x14ac:dyDescent="0.25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19"/>
      <c r="Q188" s="120"/>
      <c r="R188" s="121"/>
      <c r="S188" s="122"/>
      <c r="T188" s="123"/>
      <c r="U188" s="123"/>
    </row>
    <row r="189" spans="1:21" s="124" customFormat="1" ht="9.75" customHeight="1" x14ac:dyDescent="0.25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19"/>
      <c r="Q189" s="120"/>
      <c r="R189" s="121"/>
      <c r="S189" s="122"/>
      <c r="T189" s="123"/>
      <c r="U189" s="123"/>
    </row>
    <row r="190" spans="1:21" s="124" customFormat="1" ht="9.75" customHeight="1" x14ac:dyDescent="0.25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19"/>
      <c r="Q190" s="120"/>
      <c r="R190" s="121"/>
      <c r="S190" s="122"/>
      <c r="T190" s="123"/>
      <c r="U190" s="123"/>
    </row>
    <row r="191" spans="1:21" s="124" customFormat="1" ht="9.75" customHeight="1" x14ac:dyDescent="0.25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19"/>
      <c r="Q191" s="120"/>
      <c r="R191" s="121"/>
      <c r="S191" s="122"/>
      <c r="T191" s="123"/>
      <c r="U191" s="123"/>
    </row>
    <row r="192" spans="1:21" s="124" customFormat="1" ht="9.75" customHeight="1" x14ac:dyDescent="0.25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19"/>
      <c r="Q192" s="120"/>
      <c r="R192" s="121"/>
      <c r="S192" s="122"/>
      <c r="T192" s="123"/>
      <c r="U192" s="123"/>
    </row>
    <row r="193" spans="1:21" s="124" customFormat="1" ht="9.75" customHeight="1" x14ac:dyDescent="0.25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19"/>
      <c r="Q193" s="120"/>
      <c r="R193" s="121"/>
      <c r="S193" s="122"/>
      <c r="T193" s="123"/>
      <c r="U193" s="123"/>
    </row>
    <row r="194" spans="1:21" s="124" customFormat="1" ht="9.75" customHeight="1" x14ac:dyDescent="0.25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19"/>
      <c r="Q194" s="120"/>
      <c r="R194" s="121"/>
      <c r="S194" s="122"/>
      <c r="T194" s="123"/>
      <c r="U194" s="123"/>
    </row>
    <row r="195" spans="1:21" s="124" customFormat="1" ht="9.75" customHeight="1" x14ac:dyDescent="0.25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19"/>
      <c r="Q195" s="120"/>
      <c r="R195" s="121"/>
      <c r="S195" s="122"/>
      <c r="T195" s="123"/>
      <c r="U195" s="123"/>
    </row>
    <row r="196" spans="1:21" s="124" customFormat="1" ht="9.75" customHeight="1" x14ac:dyDescent="0.25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19"/>
      <c r="Q196" s="120"/>
      <c r="R196" s="121"/>
      <c r="S196" s="122"/>
      <c r="T196" s="123"/>
      <c r="U196" s="123"/>
    </row>
    <row r="197" spans="1:21" s="124" customFormat="1" ht="9.75" customHeight="1" x14ac:dyDescent="0.25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19"/>
      <c r="Q197" s="120"/>
      <c r="R197" s="121"/>
      <c r="S197" s="122"/>
      <c r="T197" s="123"/>
      <c r="U197" s="123"/>
    </row>
    <row r="198" spans="1:21" s="124" customFormat="1" ht="9.75" customHeight="1" x14ac:dyDescent="0.25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19"/>
      <c r="Q198" s="120"/>
      <c r="R198" s="121"/>
      <c r="S198" s="122"/>
      <c r="T198" s="123"/>
      <c r="U198" s="123"/>
    </row>
    <row r="199" spans="1:21" s="124" customFormat="1" ht="9.75" customHeight="1" x14ac:dyDescent="0.25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19"/>
      <c r="Q199" s="120"/>
      <c r="R199" s="121"/>
      <c r="S199" s="122"/>
      <c r="T199" s="123"/>
      <c r="U199" s="123"/>
    </row>
    <row r="200" spans="1:21" s="124" customFormat="1" ht="9.75" customHeight="1" x14ac:dyDescent="0.25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19"/>
      <c r="Q200" s="120"/>
      <c r="R200" s="121"/>
      <c r="S200" s="122"/>
      <c r="T200" s="123"/>
      <c r="U200" s="123"/>
    </row>
    <row r="201" spans="1:21" s="124" customFormat="1" ht="9.75" customHeight="1" x14ac:dyDescent="0.25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19"/>
      <c r="Q201" s="120"/>
      <c r="R201" s="121"/>
      <c r="S201" s="122"/>
      <c r="T201" s="123"/>
      <c r="U201" s="123"/>
    </row>
    <row r="202" spans="1:21" s="124" customFormat="1" ht="9.75" customHeight="1" x14ac:dyDescent="0.25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19"/>
      <c r="Q202" s="120"/>
      <c r="R202" s="121"/>
      <c r="S202" s="122"/>
      <c r="T202" s="123"/>
      <c r="U202" s="123"/>
    </row>
    <row r="203" spans="1:21" s="124" customFormat="1" ht="9.75" customHeight="1" x14ac:dyDescent="0.25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19"/>
      <c r="Q203" s="120"/>
      <c r="R203" s="121"/>
      <c r="S203" s="122"/>
      <c r="T203" s="123"/>
      <c r="U203" s="123"/>
    </row>
    <row r="204" spans="1:21" s="124" customFormat="1" ht="9.75" customHeight="1" x14ac:dyDescent="0.25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19"/>
      <c r="Q204" s="120"/>
      <c r="R204" s="121"/>
      <c r="S204" s="122"/>
      <c r="T204" s="123"/>
      <c r="U204" s="123"/>
    </row>
    <row r="205" spans="1:21" s="124" customFormat="1" ht="9.75" customHeight="1" x14ac:dyDescent="0.25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19"/>
      <c r="Q205" s="120"/>
      <c r="R205" s="121"/>
      <c r="S205" s="122"/>
      <c r="T205" s="123"/>
      <c r="U205" s="123"/>
    </row>
    <row r="206" spans="1:21" s="124" customFormat="1" ht="9.75" customHeight="1" x14ac:dyDescent="0.25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19"/>
      <c r="Q206" s="120"/>
      <c r="R206" s="121"/>
      <c r="S206" s="122"/>
      <c r="T206" s="123"/>
      <c r="U206" s="123"/>
    </row>
    <row r="207" spans="1:21" s="124" customFormat="1" ht="9.75" customHeight="1" x14ac:dyDescent="0.25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19"/>
      <c r="Q207" s="120"/>
      <c r="R207" s="121"/>
      <c r="S207" s="122"/>
      <c r="T207" s="123"/>
      <c r="U207" s="123"/>
    </row>
    <row r="208" spans="1:21" s="124" customFormat="1" ht="9.75" customHeight="1" x14ac:dyDescent="0.25">
      <c r="A208" s="129"/>
      <c r="B208" s="127"/>
      <c r="C208" s="127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0"/>
      <c r="R208" s="121"/>
      <c r="S208" s="122"/>
      <c r="T208" s="123"/>
      <c r="U208" s="123"/>
    </row>
    <row r="209" spans="1:24" s="124" customFormat="1" ht="9.75" customHeight="1" x14ac:dyDescent="0.25">
      <c r="A209" s="129"/>
      <c r="B209" s="127"/>
      <c r="C209" s="127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0"/>
      <c r="R209" s="121"/>
      <c r="S209" s="122"/>
      <c r="T209" s="123"/>
      <c r="U209" s="123"/>
    </row>
    <row r="210" spans="1:24" s="124" customFormat="1" ht="9.75" customHeight="1" x14ac:dyDescent="0.25">
      <c r="A210" s="129"/>
      <c r="B210" s="127"/>
      <c r="C210" s="127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0"/>
      <c r="R210" s="121"/>
      <c r="S210" s="122"/>
      <c r="T210" s="123"/>
      <c r="U210" s="123"/>
    </row>
    <row r="211" spans="1:24" s="124" customFormat="1" ht="9.75" customHeight="1" x14ac:dyDescent="0.25">
      <c r="A211" s="129"/>
      <c r="B211" s="127"/>
      <c r="C211" s="127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0"/>
      <c r="R211" s="120"/>
      <c r="S211" s="122"/>
      <c r="T211" s="123"/>
      <c r="U211" s="123"/>
    </row>
    <row r="212" spans="1:24" s="124" customFormat="1" ht="9.75" customHeight="1" x14ac:dyDescent="0.25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0"/>
      <c r="R212" s="120"/>
      <c r="S212" s="122"/>
      <c r="T212" s="123"/>
      <c r="U212" s="123"/>
      <c r="V212" s="123"/>
      <c r="W212" s="123"/>
      <c r="X212" s="125"/>
    </row>
    <row r="213" spans="1:24" s="124" customFormat="1" ht="9.75" customHeight="1" x14ac:dyDescent="0.25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0"/>
      <c r="R213" s="121"/>
      <c r="S213" s="122"/>
      <c r="T213" s="140"/>
      <c r="U213" s="140"/>
      <c r="V213" s="140"/>
      <c r="W213" s="140"/>
      <c r="X213" s="141"/>
    </row>
    <row r="214" spans="1:24" s="124" customFormat="1" ht="9.75" customHeight="1" x14ac:dyDescent="0.25">
      <c r="A214" s="129"/>
      <c r="B214" s="129"/>
      <c r="C214" s="129"/>
      <c r="D214" s="132"/>
      <c r="E214" s="119"/>
      <c r="F214" s="119"/>
      <c r="G214" s="119"/>
      <c r="H214" s="119"/>
      <c r="I214" s="119"/>
      <c r="J214" s="119"/>
      <c r="K214" s="119"/>
      <c r="L214" s="119"/>
      <c r="M214" s="119"/>
      <c r="N214" s="119"/>
      <c r="O214" s="119"/>
      <c r="P214" s="130"/>
      <c r="Q214" s="120"/>
      <c r="R214" s="120"/>
      <c r="S214" s="122"/>
      <c r="T214" s="134"/>
      <c r="U214" s="134"/>
      <c r="V214" s="142"/>
      <c r="W214" s="142"/>
      <c r="X214" s="123"/>
    </row>
    <row r="215" spans="1:24" s="124" customFormat="1" ht="9.75" customHeight="1" x14ac:dyDescent="0.25">
      <c r="A215" s="129"/>
      <c r="B215" s="127"/>
      <c r="C215" s="127"/>
      <c r="D215" s="133"/>
      <c r="E215" s="101"/>
      <c r="F215" s="101"/>
      <c r="G215" s="101"/>
      <c r="H215" s="88"/>
      <c r="I215" s="101"/>
      <c r="J215" s="88"/>
      <c r="K215" s="101"/>
      <c r="L215" s="101"/>
      <c r="M215" s="119"/>
      <c r="N215" s="126"/>
      <c r="O215" s="119"/>
      <c r="P215" s="129"/>
      <c r="Q215" s="120"/>
      <c r="R215" s="120"/>
      <c r="S215" s="122"/>
      <c r="T215" s="143"/>
      <c r="U215" s="144"/>
      <c r="V215" s="88"/>
      <c r="W215" s="145"/>
      <c r="X215" s="143"/>
    </row>
    <row r="216" spans="1:24" s="124" customFormat="1" ht="9.75" customHeight="1" x14ac:dyDescent="0.25">
      <c r="A216" s="129"/>
      <c r="B216" s="127"/>
      <c r="C216" s="127"/>
      <c r="D216" s="133"/>
      <c r="E216" s="101"/>
      <c r="F216" s="101"/>
      <c r="G216" s="101"/>
      <c r="H216" s="88"/>
      <c r="I216" s="101"/>
      <c r="J216" s="88"/>
      <c r="K216" s="101"/>
      <c r="L216" s="101"/>
      <c r="M216" s="119"/>
      <c r="N216" s="126"/>
      <c r="O216" s="119"/>
      <c r="P216" s="129"/>
      <c r="Q216" s="120"/>
      <c r="R216" s="120"/>
      <c r="S216" s="122"/>
      <c r="T216" s="143"/>
      <c r="U216" s="144"/>
      <c r="V216" s="88"/>
      <c r="W216" s="145"/>
      <c r="X216" s="143"/>
    </row>
    <row r="217" spans="1:24" s="124" customFormat="1" ht="9.75" customHeight="1" x14ac:dyDescent="0.25">
      <c r="A217" s="129"/>
      <c r="B217" s="127"/>
      <c r="C217" s="127"/>
      <c r="D217" s="133"/>
      <c r="E217" s="101"/>
      <c r="F217" s="101"/>
      <c r="G217" s="101"/>
      <c r="H217" s="88"/>
      <c r="I217" s="101"/>
      <c r="J217" s="88"/>
      <c r="K217" s="101"/>
      <c r="L217" s="101"/>
      <c r="M217" s="119"/>
      <c r="N217" s="126"/>
      <c r="O217" s="119"/>
      <c r="P217" s="129"/>
      <c r="Q217" s="120"/>
      <c r="R217" s="120"/>
      <c r="S217" s="122"/>
      <c r="T217" s="143"/>
      <c r="U217" s="144"/>
      <c r="V217" s="88"/>
      <c r="W217" s="145"/>
      <c r="X217" s="143"/>
    </row>
    <row r="218" spans="1:24" s="124" customFormat="1" ht="9.75" customHeight="1" x14ac:dyDescent="0.25">
      <c r="A218" s="129"/>
      <c r="B218" s="127"/>
      <c r="C218" s="127"/>
      <c r="D218" s="133"/>
      <c r="E218" s="101"/>
      <c r="F218" s="101"/>
      <c r="G218" s="101"/>
      <c r="H218" s="88"/>
      <c r="I218" s="101"/>
      <c r="J218" s="88"/>
      <c r="K218" s="101"/>
      <c r="L218" s="101"/>
      <c r="M218" s="119"/>
      <c r="N218" s="126"/>
      <c r="O218" s="119"/>
      <c r="P218" s="129"/>
      <c r="Q218" s="120"/>
      <c r="R218" s="120"/>
      <c r="S218" s="122"/>
      <c r="T218" s="143"/>
      <c r="U218" s="144"/>
      <c r="V218" s="88"/>
      <c r="W218" s="145"/>
      <c r="X218" s="143"/>
    </row>
    <row r="219" spans="1:24" s="124" customFormat="1" ht="9.75" customHeight="1" x14ac:dyDescent="0.25">
      <c r="A219" s="129"/>
      <c r="B219" s="127"/>
      <c r="C219" s="127"/>
      <c r="D219" s="133"/>
      <c r="E219" s="101"/>
      <c r="F219" s="101"/>
      <c r="G219" s="101"/>
      <c r="H219" s="88"/>
      <c r="I219" s="101"/>
      <c r="J219" s="88"/>
      <c r="K219" s="101"/>
      <c r="L219" s="101"/>
      <c r="M219" s="119"/>
      <c r="N219" s="126"/>
      <c r="O219" s="119"/>
      <c r="P219" s="129"/>
      <c r="Q219" s="120"/>
      <c r="R219" s="120"/>
      <c r="S219" s="122"/>
      <c r="T219" s="143"/>
      <c r="U219" s="144"/>
      <c r="V219" s="88"/>
      <c r="W219" s="145"/>
      <c r="X219" s="143"/>
    </row>
    <row r="220" spans="1:24" s="124" customFormat="1" ht="9.75" customHeight="1" x14ac:dyDescent="0.25">
      <c r="A220" s="129"/>
      <c r="B220" s="127"/>
      <c r="C220" s="127"/>
      <c r="D220" s="133"/>
      <c r="E220" s="101"/>
      <c r="F220" s="101"/>
      <c r="G220" s="101"/>
      <c r="H220" s="88"/>
      <c r="I220" s="101"/>
      <c r="J220" s="88"/>
      <c r="K220" s="101"/>
      <c r="L220" s="101"/>
      <c r="M220" s="119"/>
      <c r="N220" s="126"/>
      <c r="O220" s="119"/>
      <c r="P220" s="129"/>
      <c r="Q220" s="120"/>
      <c r="R220" s="120"/>
      <c r="S220" s="122"/>
      <c r="T220" s="143"/>
      <c r="U220" s="144"/>
      <c r="V220" s="88"/>
      <c r="W220" s="145"/>
      <c r="X220" s="143"/>
    </row>
    <row r="221" spans="1:24" s="124" customFormat="1" ht="9.75" customHeight="1" x14ac:dyDescent="0.25">
      <c r="A221" s="129"/>
      <c r="B221" s="127"/>
      <c r="C221" s="127"/>
      <c r="D221" s="133"/>
      <c r="E221" s="101"/>
      <c r="F221" s="101"/>
      <c r="G221" s="101"/>
      <c r="H221" s="88"/>
      <c r="I221" s="101"/>
      <c r="J221" s="88"/>
      <c r="K221" s="101"/>
      <c r="L221" s="101"/>
      <c r="M221" s="119"/>
      <c r="N221" s="126"/>
      <c r="O221" s="119"/>
      <c r="P221" s="129"/>
      <c r="Q221" s="120"/>
      <c r="R221" s="120"/>
      <c r="S221" s="122"/>
      <c r="T221" s="143"/>
      <c r="U221" s="144"/>
      <c r="V221" s="88"/>
      <c r="W221" s="145"/>
      <c r="X221" s="143"/>
    </row>
    <row r="222" spans="1:24" s="124" customFormat="1" ht="9.75" customHeight="1" x14ac:dyDescent="0.25">
      <c r="A222" s="129"/>
      <c r="B222" s="127"/>
      <c r="C222" s="127"/>
      <c r="D222" s="133"/>
      <c r="E222" s="101"/>
      <c r="F222" s="101"/>
      <c r="G222" s="101"/>
      <c r="H222" s="88"/>
      <c r="I222" s="101"/>
      <c r="J222" s="88"/>
      <c r="K222" s="101"/>
      <c r="L222" s="101"/>
      <c r="M222" s="119"/>
      <c r="N222" s="126"/>
      <c r="O222" s="119"/>
      <c r="P222" s="129"/>
      <c r="Q222" s="120"/>
      <c r="R222" s="120"/>
      <c r="S222" s="122"/>
      <c r="T222" s="143"/>
      <c r="U222" s="144"/>
      <c r="V222" s="88"/>
      <c r="W222" s="145"/>
      <c r="X222" s="143"/>
    </row>
    <row r="223" spans="1:24" s="124" customFormat="1" ht="9.75" customHeight="1" x14ac:dyDescent="0.25">
      <c r="A223" s="129"/>
      <c r="B223" s="127"/>
      <c r="C223" s="127"/>
      <c r="D223" s="133"/>
      <c r="E223" s="101"/>
      <c r="F223" s="101"/>
      <c r="G223" s="101"/>
      <c r="H223" s="88"/>
      <c r="I223" s="101"/>
      <c r="J223" s="88"/>
      <c r="K223" s="101"/>
      <c r="L223" s="101"/>
      <c r="M223" s="119"/>
      <c r="N223" s="126"/>
      <c r="O223" s="119"/>
      <c r="P223" s="129"/>
      <c r="Q223" s="120"/>
      <c r="R223" s="120"/>
      <c r="S223" s="122"/>
      <c r="T223" s="143"/>
      <c r="U223" s="144"/>
      <c r="V223" s="88"/>
      <c r="W223" s="145"/>
      <c r="X223" s="143"/>
    </row>
    <row r="224" spans="1:24" s="124" customFormat="1" ht="9.75" customHeight="1" x14ac:dyDescent="0.25">
      <c r="A224" s="129"/>
      <c r="B224" s="127"/>
      <c r="C224" s="127"/>
      <c r="D224" s="133"/>
      <c r="E224" s="101"/>
      <c r="F224" s="101"/>
      <c r="G224" s="101"/>
      <c r="H224" s="88"/>
      <c r="I224" s="101"/>
      <c r="J224" s="88"/>
      <c r="K224" s="101"/>
      <c r="L224" s="101"/>
      <c r="M224" s="119"/>
      <c r="N224" s="126"/>
      <c r="O224" s="119"/>
      <c r="P224" s="129"/>
      <c r="Q224" s="120"/>
      <c r="R224" s="120"/>
      <c r="S224" s="122"/>
      <c r="T224" s="143"/>
      <c r="U224" s="144"/>
      <c r="V224" s="88"/>
      <c r="W224" s="145"/>
      <c r="X224" s="143"/>
    </row>
    <row r="225" spans="1:24" s="124" customFormat="1" ht="9.75" customHeight="1" x14ac:dyDescent="0.25">
      <c r="A225" s="129"/>
      <c r="B225" s="127"/>
      <c r="C225" s="127"/>
      <c r="D225" s="133"/>
      <c r="E225" s="101"/>
      <c r="F225" s="101"/>
      <c r="G225" s="101"/>
      <c r="H225" s="88"/>
      <c r="I225" s="101"/>
      <c r="J225" s="88"/>
      <c r="K225" s="101"/>
      <c r="L225" s="101"/>
      <c r="M225" s="119"/>
      <c r="N225" s="126"/>
      <c r="O225" s="119"/>
      <c r="P225" s="129"/>
      <c r="Q225" s="120"/>
      <c r="R225" s="120"/>
      <c r="S225" s="122"/>
      <c r="T225" s="143"/>
      <c r="U225" s="144"/>
      <c r="V225" s="88"/>
      <c r="W225" s="145"/>
      <c r="X225" s="143"/>
    </row>
    <row r="226" spans="1:24" s="124" customFormat="1" ht="9.75" customHeight="1" x14ac:dyDescent="0.25">
      <c r="A226" s="129"/>
      <c r="B226" s="127"/>
      <c r="C226" s="127"/>
      <c r="D226" s="133"/>
      <c r="E226" s="101"/>
      <c r="F226" s="101"/>
      <c r="G226" s="101"/>
      <c r="H226" s="88"/>
      <c r="I226" s="101"/>
      <c r="J226" s="88"/>
      <c r="K226" s="101"/>
      <c r="L226" s="101"/>
      <c r="M226" s="119"/>
      <c r="N226" s="126"/>
      <c r="O226" s="119"/>
      <c r="P226" s="129"/>
      <c r="Q226" s="120"/>
      <c r="R226" s="120"/>
      <c r="S226" s="122"/>
      <c r="T226" s="143"/>
      <c r="U226" s="144"/>
      <c r="V226" s="88"/>
      <c r="W226" s="145"/>
      <c r="X226" s="143"/>
    </row>
    <row r="227" spans="1:24" s="124" customFormat="1" ht="9.75" customHeight="1" x14ac:dyDescent="0.25">
      <c r="A227" s="129"/>
      <c r="B227" s="127"/>
      <c r="C227" s="127"/>
      <c r="D227" s="133"/>
      <c r="E227" s="101"/>
      <c r="F227" s="101"/>
      <c r="G227" s="101"/>
      <c r="H227" s="88"/>
      <c r="I227" s="101"/>
      <c r="J227" s="88"/>
      <c r="K227" s="101"/>
      <c r="L227" s="101"/>
      <c r="M227" s="119"/>
      <c r="N227" s="126"/>
      <c r="O227" s="119"/>
      <c r="P227" s="129"/>
      <c r="Q227" s="120"/>
      <c r="R227" s="120"/>
      <c r="S227" s="122"/>
      <c r="T227" s="143"/>
      <c r="U227" s="144"/>
      <c r="V227" s="88"/>
      <c r="W227" s="145"/>
      <c r="X227" s="143"/>
    </row>
    <row r="228" spans="1:24" s="124" customFormat="1" ht="9.75" customHeight="1" x14ac:dyDescent="0.25">
      <c r="A228" s="129"/>
      <c r="B228" s="127"/>
      <c r="C228" s="127"/>
      <c r="D228" s="133"/>
      <c r="E228" s="101"/>
      <c r="F228" s="101"/>
      <c r="G228" s="101"/>
      <c r="H228" s="88"/>
      <c r="I228" s="101"/>
      <c r="J228" s="88"/>
      <c r="K228" s="101"/>
      <c r="L228" s="101"/>
      <c r="M228" s="119"/>
      <c r="N228" s="126"/>
      <c r="O228" s="119"/>
      <c r="P228" s="129"/>
      <c r="Q228" s="120"/>
      <c r="R228" s="120"/>
      <c r="S228" s="122"/>
      <c r="T228" s="143"/>
      <c r="U228" s="144"/>
      <c r="V228" s="88"/>
      <c r="W228" s="145"/>
      <c r="X228" s="143"/>
    </row>
    <row r="229" spans="1:24" s="124" customFormat="1" ht="9.75" customHeight="1" x14ac:dyDescent="0.25">
      <c r="A229" s="129"/>
      <c r="B229" s="127"/>
      <c r="C229" s="127"/>
      <c r="D229" s="133"/>
      <c r="E229" s="101"/>
      <c r="F229" s="101"/>
      <c r="G229" s="101"/>
      <c r="H229" s="88"/>
      <c r="I229" s="101"/>
      <c r="J229" s="88"/>
      <c r="K229" s="101"/>
      <c r="L229" s="101"/>
      <c r="M229" s="119"/>
      <c r="N229" s="126"/>
      <c r="O229" s="119"/>
      <c r="P229" s="129"/>
      <c r="Q229" s="120"/>
      <c r="R229" s="120"/>
      <c r="S229" s="122"/>
      <c r="T229" s="143"/>
      <c r="U229" s="144"/>
      <c r="V229" s="88"/>
      <c r="W229" s="145"/>
      <c r="X229" s="143"/>
    </row>
    <row r="230" spans="1:24" s="124" customFormat="1" ht="9.75" customHeight="1" x14ac:dyDescent="0.25">
      <c r="A230" s="129"/>
      <c r="B230" s="127"/>
      <c r="C230" s="127"/>
      <c r="D230" s="133"/>
      <c r="E230" s="101"/>
      <c r="F230" s="101"/>
      <c r="G230" s="101"/>
      <c r="H230" s="88"/>
      <c r="I230" s="101"/>
      <c r="J230" s="88"/>
      <c r="K230" s="101"/>
      <c r="L230" s="101"/>
      <c r="M230" s="119"/>
      <c r="N230" s="126"/>
      <c r="O230" s="119"/>
      <c r="P230" s="129"/>
      <c r="Q230" s="120"/>
      <c r="R230" s="120"/>
      <c r="S230" s="122"/>
      <c r="T230" s="143"/>
      <c r="U230" s="144"/>
      <c r="V230" s="88"/>
      <c r="W230" s="145"/>
      <c r="X230" s="143"/>
    </row>
    <row r="231" spans="1:24" s="124" customFormat="1" ht="9.75" customHeight="1" x14ac:dyDescent="0.25">
      <c r="A231" s="129"/>
      <c r="B231" s="127"/>
      <c r="C231" s="127"/>
      <c r="D231" s="133"/>
      <c r="E231" s="101"/>
      <c r="F231" s="101"/>
      <c r="G231" s="101"/>
      <c r="H231" s="88"/>
      <c r="I231" s="101"/>
      <c r="J231" s="88"/>
      <c r="K231" s="101"/>
      <c r="L231" s="101"/>
      <c r="M231" s="119"/>
      <c r="N231" s="126"/>
      <c r="O231" s="119"/>
      <c r="P231" s="129"/>
      <c r="Q231" s="120"/>
      <c r="R231" s="120"/>
      <c r="S231" s="122"/>
      <c r="T231" s="143"/>
      <c r="U231" s="144"/>
      <c r="V231" s="88"/>
      <c r="W231" s="145"/>
      <c r="X231" s="143"/>
    </row>
    <row r="232" spans="1:24" s="124" customFormat="1" ht="9.75" customHeight="1" x14ac:dyDescent="0.25">
      <c r="A232" s="129"/>
      <c r="B232" s="127"/>
      <c r="C232" s="127"/>
      <c r="D232" s="133"/>
      <c r="E232" s="101"/>
      <c r="F232" s="101"/>
      <c r="G232" s="101"/>
      <c r="H232" s="88"/>
      <c r="I232" s="101"/>
      <c r="J232" s="88"/>
      <c r="K232" s="101"/>
      <c r="L232" s="101"/>
      <c r="M232" s="119"/>
      <c r="N232" s="126"/>
      <c r="O232" s="119"/>
      <c r="P232" s="129"/>
      <c r="Q232" s="120"/>
      <c r="R232" s="120"/>
      <c r="S232" s="122"/>
      <c r="T232" s="143"/>
      <c r="U232" s="144"/>
      <c r="V232" s="88"/>
      <c r="W232" s="145"/>
      <c r="X232" s="143"/>
    </row>
    <row r="233" spans="1:24" s="124" customFormat="1" ht="9.75" customHeight="1" x14ac:dyDescent="0.25">
      <c r="A233" s="129"/>
      <c r="B233" s="127"/>
      <c r="C233" s="127"/>
      <c r="D233" s="133"/>
      <c r="E233" s="101"/>
      <c r="F233" s="101"/>
      <c r="G233" s="101"/>
      <c r="H233" s="88"/>
      <c r="I233" s="101"/>
      <c r="J233" s="88"/>
      <c r="K233" s="101"/>
      <c r="L233" s="101"/>
      <c r="M233" s="119"/>
      <c r="N233" s="126"/>
      <c r="O233" s="119"/>
      <c r="P233" s="129"/>
      <c r="Q233" s="120"/>
      <c r="R233" s="120"/>
      <c r="S233" s="122"/>
      <c r="T233" s="143"/>
      <c r="U233" s="144"/>
      <c r="V233" s="88"/>
      <c r="W233" s="145"/>
      <c r="X233" s="143"/>
    </row>
    <row r="234" spans="1:24" s="124" customFormat="1" ht="9.75" customHeight="1" x14ac:dyDescent="0.25">
      <c r="A234" s="129"/>
      <c r="B234" s="127"/>
      <c r="C234" s="127"/>
      <c r="D234" s="133"/>
      <c r="E234" s="101"/>
      <c r="F234" s="101"/>
      <c r="G234" s="101"/>
      <c r="H234" s="88"/>
      <c r="I234" s="101"/>
      <c r="J234" s="88"/>
      <c r="K234" s="101"/>
      <c r="L234" s="101"/>
      <c r="M234" s="119"/>
      <c r="N234" s="126"/>
      <c r="O234" s="119"/>
      <c r="P234" s="129"/>
      <c r="Q234" s="120"/>
      <c r="R234" s="120"/>
      <c r="S234" s="122"/>
      <c r="T234" s="143"/>
      <c r="U234" s="144"/>
      <c r="V234" s="88"/>
      <c r="W234" s="145"/>
      <c r="X234" s="143"/>
    </row>
    <row r="235" spans="1:24" s="124" customFormat="1" ht="9.75" customHeight="1" x14ac:dyDescent="0.25">
      <c r="A235" s="129"/>
      <c r="B235" s="127"/>
      <c r="C235" s="127"/>
      <c r="D235" s="133"/>
      <c r="E235" s="101"/>
      <c r="F235" s="101"/>
      <c r="G235" s="101"/>
      <c r="H235" s="88"/>
      <c r="I235" s="101"/>
      <c r="J235" s="88"/>
      <c r="K235" s="101"/>
      <c r="L235" s="101"/>
      <c r="M235" s="119"/>
      <c r="N235" s="126"/>
      <c r="O235" s="119"/>
      <c r="P235" s="129"/>
      <c r="Q235" s="120"/>
      <c r="R235" s="120"/>
      <c r="S235" s="122"/>
      <c r="T235" s="143"/>
      <c r="U235" s="144"/>
      <c r="V235" s="88"/>
      <c r="W235" s="145"/>
      <c r="X235" s="143"/>
    </row>
    <row r="236" spans="1:24" s="124" customFormat="1" ht="9.75" customHeight="1" x14ac:dyDescent="0.25">
      <c r="A236" s="129"/>
      <c r="B236" s="127"/>
      <c r="C236" s="127"/>
      <c r="D236" s="133"/>
      <c r="E236" s="101"/>
      <c r="F236" s="101"/>
      <c r="G236" s="101"/>
      <c r="H236" s="88"/>
      <c r="I236" s="101"/>
      <c r="J236" s="88"/>
      <c r="K236" s="101"/>
      <c r="L236" s="101"/>
      <c r="M236" s="119"/>
      <c r="N236" s="126"/>
      <c r="O236" s="119"/>
      <c r="P236" s="129"/>
      <c r="Q236" s="120"/>
      <c r="R236" s="120"/>
      <c r="S236" s="122"/>
      <c r="T236" s="143"/>
      <c r="U236" s="144"/>
      <c r="V236" s="88"/>
      <c r="W236" s="145"/>
      <c r="X236" s="143"/>
    </row>
    <row r="237" spans="1:24" s="124" customFormat="1" ht="9.75" customHeight="1" x14ac:dyDescent="0.25">
      <c r="A237" s="129"/>
      <c r="B237" s="127"/>
      <c r="C237" s="127"/>
      <c r="D237" s="133"/>
      <c r="E237" s="101"/>
      <c r="F237" s="101"/>
      <c r="G237" s="101"/>
      <c r="H237" s="88"/>
      <c r="I237" s="101"/>
      <c r="J237" s="88"/>
      <c r="K237" s="101"/>
      <c r="L237" s="101"/>
      <c r="M237" s="119"/>
      <c r="N237" s="126"/>
      <c r="O237" s="119"/>
      <c r="P237" s="129"/>
      <c r="Q237" s="120"/>
      <c r="R237" s="120"/>
      <c r="S237" s="122"/>
      <c r="T237" s="143"/>
      <c r="U237" s="144"/>
      <c r="V237" s="88"/>
      <c r="W237" s="145"/>
      <c r="X237" s="143"/>
    </row>
    <row r="238" spans="1:24" s="124" customFormat="1" ht="9.75" customHeight="1" x14ac:dyDescent="0.25">
      <c r="A238" s="129"/>
      <c r="B238" s="127"/>
      <c r="C238" s="127"/>
      <c r="D238" s="133"/>
      <c r="E238" s="101"/>
      <c r="F238" s="101"/>
      <c r="G238" s="101"/>
      <c r="H238" s="88"/>
      <c r="I238" s="101"/>
      <c r="J238" s="88"/>
      <c r="K238" s="101"/>
      <c r="L238" s="101"/>
      <c r="M238" s="119"/>
      <c r="N238" s="126"/>
      <c r="O238" s="119"/>
      <c r="P238" s="129"/>
      <c r="Q238" s="120"/>
      <c r="R238" s="120"/>
      <c r="S238" s="122"/>
      <c r="T238" s="143"/>
      <c r="U238" s="144"/>
      <c r="V238" s="88"/>
      <c r="W238" s="145"/>
      <c r="X238" s="143"/>
    </row>
    <row r="239" spans="1:24" s="124" customFormat="1" ht="9.75" customHeight="1" x14ac:dyDescent="0.25">
      <c r="A239" s="129"/>
      <c r="B239" s="127"/>
      <c r="C239" s="127"/>
      <c r="D239" s="133"/>
      <c r="E239" s="101"/>
      <c r="F239" s="101"/>
      <c r="G239" s="101"/>
      <c r="H239" s="88"/>
      <c r="I239" s="101"/>
      <c r="J239" s="88"/>
      <c r="K239" s="101"/>
      <c r="L239" s="101"/>
      <c r="M239" s="119"/>
      <c r="N239" s="126"/>
      <c r="O239" s="119"/>
      <c r="P239" s="129"/>
      <c r="Q239" s="120"/>
      <c r="R239" s="120"/>
      <c r="S239" s="122"/>
      <c r="T239" s="143"/>
      <c r="U239" s="144"/>
      <c r="V239" s="88"/>
      <c r="W239" s="145"/>
      <c r="X239" s="143"/>
    </row>
    <row r="240" spans="1:24" s="124" customFormat="1" ht="9.75" customHeight="1" x14ac:dyDescent="0.25">
      <c r="A240" s="129"/>
      <c r="B240" s="127"/>
      <c r="C240" s="127"/>
      <c r="D240" s="133"/>
      <c r="E240" s="101"/>
      <c r="F240" s="101"/>
      <c r="G240" s="101"/>
      <c r="H240" s="88"/>
      <c r="I240" s="101"/>
      <c r="J240" s="88"/>
      <c r="K240" s="101"/>
      <c r="L240" s="101"/>
      <c r="M240" s="119"/>
      <c r="N240" s="126"/>
      <c r="O240" s="119"/>
      <c r="P240" s="129"/>
      <c r="Q240" s="120"/>
      <c r="R240" s="120"/>
      <c r="S240" s="122"/>
      <c r="T240" s="143"/>
      <c r="U240" s="144"/>
      <c r="V240" s="88"/>
      <c r="W240" s="145"/>
      <c r="X240" s="143"/>
    </row>
    <row r="241" spans="1:24" s="124" customFormat="1" ht="9.75" customHeight="1" x14ac:dyDescent="0.25">
      <c r="A241" s="129"/>
      <c r="B241" s="127"/>
      <c r="C241" s="127"/>
      <c r="D241" s="133"/>
      <c r="E241" s="101"/>
      <c r="F241" s="101"/>
      <c r="G241" s="101"/>
      <c r="H241" s="88"/>
      <c r="I241" s="101"/>
      <c r="J241" s="88"/>
      <c r="K241" s="101"/>
      <c r="L241" s="101"/>
      <c r="M241" s="119"/>
      <c r="N241" s="126"/>
      <c r="O241" s="119"/>
      <c r="P241" s="129"/>
      <c r="Q241" s="120"/>
      <c r="R241" s="120"/>
      <c r="S241" s="122"/>
      <c r="T241" s="143"/>
      <c r="U241" s="144"/>
      <c r="V241" s="88"/>
      <c r="W241" s="145"/>
      <c r="X241" s="143"/>
    </row>
    <row r="242" spans="1:24" s="124" customFormat="1" ht="9.75" customHeight="1" x14ac:dyDescent="0.25">
      <c r="A242" s="129"/>
      <c r="B242" s="127"/>
      <c r="C242" s="127"/>
      <c r="D242" s="133"/>
      <c r="E242" s="101"/>
      <c r="F242" s="101"/>
      <c r="G242" s="101"/>
      <c r="H242" s="88"/>
      <c r="I242" s="101"/>
      <c r="J242" s="88"/>
      <c r="K242" s="101"/>
      <c r="L242" s="101"/>
      <c r="M242" s="119"/>
      <c r="N242" s="126"/>
      <c r="O242" s="119"/>
      <c r="P242" s="129"/>
      <c r="Q242" s="120"/>
      <c r="R242" s="120"/>
      <c r="S242" s="122"/>
      <c r="T242" s="143"/>
      <c r="U242" s="144"/>
      <c r="V242" s="88"/>
      <c r="W242" s="145"/>
      <c r="X242" s="143"/>
    </row>
    <row r="243" spans="1:24" s="124" customFormat="1" ht="9.75" customHeight="1" x14ac:dyDescent="0.25">
      <c r="A243" s="129"/>
      <c r="B243" s="127"/>
      <c r="C243" s="127"/>
      <c r="D243" s="133"/>
      <c r="E243" s="101"/>
      <c r="F243" s="101"/>
      <c r="G243" s="101"/>
      <c r="H243" s="88"/>
      <c r="I243" s="101"/>
      <c r="J243" s="88"/>
      <c r="K243" s="101"/>
      <c r="L243" s="101"/>
      <c r="M243" s="119"/>
      <c r="N243" s="126"/>
      <c r="O243" s="119"/>
      <c r="P243" s="129"/>
      <c r="Q243" s="120"/>
      <c r="R243" s="120"/>
      <c r="S243" s="122"/>
      <c r="T243" s="143"/>
      <c r="U243" s="144"/>
      <c r="V243" s="88"/>
      <c r="W243" s="145"/>
      <c r="X243" s="143"/>
    </row>
    <row r="244" spans="1:24" s="124" customFormat="1" ht="9.75" customHeight="1" x14ac:dyDescent="0.25">
      <c r="A244" s="129"/>
      <c r="B244" s="127"/>
      <c r="C244" s="127"/>
      <c r="D244" s="101"/>
      <c r="E244" s="101"/>
      <c r="F244" s="101"/>
      <c r="G244" s="101"/>
      <c r="H244" s="88"/>
      <c r="I244" s="101"/>
      <c r="J244" s="101"/>
      <c r="K244" s="101"/>
      <c r="L244" s="101"/>
      <c r="M244" s="119"/>
      <c r="N244" s="126"/>
      <c r="O244" s="119"/>
      <c r="P244" s="129"/>
      <c r="Q244" s="145"/>
      <c r="R244" s="145"/>
      <c r="S244" s="122"/>
      <c r="T244" s="143"/>
      <c r="U244" s="144"/>
      <c r="V244" s="88"/>
      <c r="W244" s="145"/>
      <c r="X244" s="143"/>
    </row>
    <row r="245" spans="1:24" s="124" customFormat="1" ht="9.75" customHeight="1" x14ac:dyDescent="0.25">
      <c r="A245" s="129"/>
      <c r="B245" s="129"/>
      <c r="C245" s="129"/>
      <c r="D245" s="101"/>
      <c r="E245" s="101"/>
      <c r="F245" s="101"/>
      <c r="G245" s="101"/>
      <c r="H245" s="98"/>
      <c r="I245" s="101"/>
      <c r="J245" s="101"/>
      <c r="K245" s="101"/>
      <c r="L245" s="101"/>
      <c r="M245" s="119"/>
      <c r="N245" s="126"/>
      <c r="O245" s="119"/>
      <c r="P245" s="129"/>
      <c r="Q245" s="120"/>
      <c r="R245" s="121"/>
      <c r="S245" s="122"/>
      <c r="T245" s="143"/>
      <c r="U245" s="144"/>
      <c r="V245" s="98"/>
      <c r="W245" s="145"/>
      <c r="X245" s="143"/>
    </row>
    <row r="246" spans="1:24" s="124" customFormat="1" ht="9.75" customHeight="1" x14ac:dyDescent="0.25">
      <c r="A246" s="129"/>
      <c r="B246" s="127"/>
      <c r="C246" s="127"/>
      <c r="D246" s="133"/>
      <c r="E246" s="101"/>
      <c r="F246" s="101"/>
      <c r="G246" s="101"/>
      <c r="H246" s="88"/>
      <c r="I246" s="101"/>
      <c r="J246" s="101"/>
      <c r="K246" s="101"/>
      <c r="L246" s="101"/>
      <c r="M246" s="119"/>
      <c r="N246" s="126"/>
      <c r="O246" s="119"/>
      <c r="P246" s="129"/>
      <c r="Q246" s="120"/>
      <c r="R246" s="120"/>
      <c r="S246" s="122"/>
      <c r="T246" s="143"/>
      <c r="U246" s="144"/>
      <c r="V246" s="88"/>
      <c r="W246" s="145"/>
      <c r="X246" s="143"/>
    </row>
    <row r="247" spans="1:24" s="124" customFormat="1" ht="9.75" customHeight="1" x14ac:dyDescent="0.25">
      <c r="A247" s="129"/>
      <c r="B247" s="127"/>
      <c r="C247" s="127"/>
      <c r="D247" s="133"/>
      <c r="E247" s="101"/>
      <c r="F247" s="101"/>
      <c r="G247" s="101"/>
      <c r="H247" s="88"/>
      <c r="I247" s="101"/>
      <c r="J247" s="101"/>
      <c r="K247" s="101"/>
      <c r="L247" s="101"/>
      <c r="M247" s="119"/>
      <c r="N247" s="126"/>
      <c r="O247" s="119"/>
      <c r="P247" s="129"/>
      <c r="Q247" s="120"/>
      <c r="R247" s="120"/>
      <c r="S247" s="122"/>
      <c r="T247" s="143"/>
      <c r="U247" s="144"/>
      <c r="V247" s="88"/>
      <c r="W247" s="145"/>
      <c r="X247" s="143"/>
    </row>
    <row r="248" spans="1:24" s="124" customFormat="1" ht="9.75" customHeight="1" x14ac:dyDescent="0.25">
      <c r="A248" s="129"/>
      <c r="B248" s="127"/>
      <c r="C248" s="127"/>
      <c r="D248" s="133"/>
      <c r="E248" s="101"/>
      <c r="F248" s="101"/>
      <c r="G248" s="101"/>
      <c r="H248" s="88"/>
      <c r="I248" s="101"/>
      <c r="J248" s="101"/>
      <c r="K248" s="101"/>
      <c r="L248" s="101"/>
      <c r="M248" s="119"/>
      <c r="N248" s="126"/>
      <c r="O248" s="119"/>
      <c r="P248" s="129"/>
      <c r="Q248" s="120"/>
      <c r="R248" s="120"/>
      <c r="S248" s="122"/>
      <c r="T248" s="143"/>
      <c r="U248" s="144"/>
      <c r="V248" s="88"/>
      <c r="W248" s="145"/>
      <c r="X248" s="143"/>
    </row>
    <row r="249" spans="1:24" s="124" customFormat="1" ht="9.75" customHeight="1" x14ac:dyDescent="0.25">
      <c r="A249" s="129"/>
      <c r="B249" s="127"/>
      <c r="C249" s="127"/>
      <c r="D249" s="133"/>
      <c r="E249" s="101"/>
      <c r="F249" s="101"/>
      <c r="G249" s="101"/>
      <c r="H249" s="88"/>
      <c r="I249" s="101"/>
      <c r="J249" s="101"/>
      <c r="K249" s="101"/>
      <c r="L249" s="101"/>
      <c r="M249" s="119"/>
      <c r="N249" s="126"/>
      <c r="O249" s="119"/>
      <c r="P249" s="129"/>
      <c r="Q249" s="120"/>
      <c r="R249" s="120"/>
      <c r="S249" s="122"/>
      <c r="T249" s="143"/>
      <c r="U249" s="144"/>
      <c r="V249" s="88"/>
      <c r="W249" s="145"/>
      <c r="X249" s="143"/>
    </row>
    <row r="250" spans="1:24" s="124" customFormat="1" ht="9.75" customHeight="1" x14ac:dyDescent="0.25">
      <c r="A250" s="129"/>
      <c r="B250" s="127"/>
      <c r="C250" s="127"/>
      <c r="D250" s="133"/>
      <c r="E250" s="101"/>
      <c r="F250" s="101"/>
      <c r="G250" s="101"/>
      <c r="H250" s="88"/>
      <c r="I250" s="101"/>
      <c r="J250" s="101"/>
      <c r="K250" s="101"/>
      <c r="L250" s="101"/>
      <c r="M250" s="119"/>
      <c r="N250" s="126"/>
      <c r="O250" s="119"/>
      <c r="P250" s="129"/>
      <c r="Q250" s="120"/>
      <c r="R250" s="120"/>
      <c r="S250" s="122"/>
      <c r="T250" s="143"/>
      <c r="U250" s="144"/>
      <c r="V250" s="88"/>
      <c r="W250" s="145"/>
      <c r="X250" s="143"/>
    </row>
    <row r="251" spans="1:24" s="124" customFormat="1" ht="9.75" customHeight="1" x14ac:dyDescent="0.25">
      <c r="A251" s="129"/>
      <c r="B251" s="127"/>
      <c r="C251" s="127"/>
      <c r="D251" s="133"/>
      <c r="E251" s="101"/>
      <c r="F251" s="101"/>
      <c r="G251" s="101"/>
      <c r="H251" s="88"/>
      <c r="I251" s="101"/>
      <c r="J251" s="101"/>
      <c r="K251" s="101"/>
      <c r="L251" s="101"/>
      <c r="M251" s="119"/>
      <c r="N251" s="126"/>
      <c r="O251" s="119"/>
      <c r="P251" s="129"/>
      <c r="Q251" s="120"/>
      <c r="R251" s="120"/>
      <c r="S251" s="122"/>
      <c r="T251" s="143"/>
      <c r="U251" s="144"/>
      <c r="V251" s="88"/>
      <c r="W251" s="145"/>
      <c r="X251" s="143"/>
    </row>
    <row r="252" spans="1:24" s="124" customFormat="1" ht="9.75" customHeight="1" x14ac:dyDescent="0.25">
      <c r="A252" s="129"/>
      <c r="B252" s="127"/>
      <c r="C252" s="127"/>
      <c r="D252" s="133"/>
      <c r="E252" s="101"/>
      <c r="F252" s="101"/>
      <c r="G252" s="101"/>
      <c r="H252" s="88"/>
      <c r="I252" s="101"/>
      <c r="J252" s="101"/>
      <c r="K252" s="101"/>
      <c r="L252" s="101"/>
      <c r="M252" s="119"/>
      <c r="N252" s="126"/>
      <c r="O252" s="119"/>
      <c r="P252" s="129"/>
      <c r="Q252" s="120"/>
      <c r="R252" s="120"/>
      <c r="S252" s="122"/>
      <c r="T252" s="143"/>
      <c r="U252" s="144"/>
      <c r="V252" s="88"/>
      <c r="W252" s="145"/>
      <c r="X252" s="143"/>
    </row>
    <row r="253" spans="1:24" s="124" customFormat="1" ht="9.75" customHeight="1" x14ac:dyDescent="0.25">
      <c r="A253" s="129"/>
      <c r="B253" s="127"/>
      <c r="C253" s="127"/>
      <c r="D253" s="133"/>
      <c r="E253" s="101"/>
      <c r="F253" s="101"/>
      <c r="G253" s="101"/>
      <c r="H253" s="101"/>
      <c r="I253" s="101"/>
      <c r="J253" s="101"/>
      <c r="K253" s="101"/>
      <c r="L253" s="101"/>
      <c r="M253" s="119"/>
      <c r="N253" s="126"/>
      <c r="O253" s="119"/>
      <c r="P253" s="129"/>
      <c r="Q253" s="120"/>
      <c r="R253" s="120"/>
      <c r="S253" s="122"/>
      <c r="T253" s="143"/>
      <c r="U253" s="144"/>
      <c r="V253" s="101"/>
      <c r="W253" s="145"/>
      <c r="X253" s="143"/>
    </row>
    <row r="254" spans="1:24" s="124" customFormat="1" ht="9.75" customHeight="1" x14ac:dyDescent="0.25">
      <c r="A254" s="129"/>
      <c r="B254" s="127"/>
      <c r="C254" s="127"/>
      <c r="D254" s="133"/>
      <c r="E254" s="101"/>
      <c r="F254" s="101"/>
      <c r="G254" s="101"/>
      <c r="H254" s="88"/>
      <c r="I254" s="101"/>
      <c r="J254" s="101"/>
      <c r="K254" s="101"/>
      <c r="L254" s="101"/>
      <c r="M254" s="119"/>
      <c r="N254" s="126"/>
      <c r="O254" s="119"/>
      <c r="P254" s="129"/>
      <c r="Q254" s="120"/>
      <c r="R254" s="120"/>
      <c r="S254" s="122"/>
      <c r="T254" s="143"/>
      <c r="U254" s="144"/>
      <c r="V254" s="88"/>
      <c r="W254" s="145"/>
      <c r="X254" s="143"/>
    </row>
    <row r="255" spans="1:24" s="124" customFormat="1" ht="9.75" customHeight="1" x14ac:dyDescent="0.25">
      <c r="A255" s="129"/>
      <c r="B255" s="127"/>
      <c r="C255" s="127"/>
      <c r="D255" s="101"/>
      <c r="E255" s="101"/>
      <c r="F255" s="101"/>
      <c r="G255" s="101"/>
      <c r="H255" s="88"/>
      <c r="I255" s="101"/>
      <c r="J255" s="101"/>
      <c r="K255" s="101"/>
      <c r="L255" s="101"/>
      <c r="M255" s="119"/>
      <c r="N255" s="126"/>
      <c r="O255" s="119"/>
      <c r="P255" s="129"/>
      <c r="Q255" s="145"/>
      <c r="R255" s="145"/>
      <c r="S255" s="122"/>
      <c r="T255" s="143"/>
      <c r="U255" s="144"/>
      <c r="V255" s="88"/>
      <c r="W255" s="145"/>
      <c r="X255" s="143"/>
    </row>
    <row r="256" spans="1:24" s="124" customFormat="1" ht="9.75" customHeight="1" x14ac:dyDescent="0.25">
      <c r="A256" s="129"/>
      <c r="B256" s="129"/>
      <c r="C256" s="129"/>
      <c r="D256" s="101"/>
      <c r="E256" s="135"/>
      <c r="F256" s="101"/>
      <c r="G256" s="135"/>
      <c r="H256" s="146"/>
      <c r="I256" s="101"/>
      <c r="J256" s="101"/>
      <c r="K256" s="101"/>
      <c r="L256" s="101"/>
      <c r="M256" s="119"/>
      <c r="N256" s="137"/>
      <c r="O256" s="138"/>
      <c r="P256" s="129"/>
      <c r="Q256" s="145"/>
      <c r="R256" s="145"/>
      <c r="S256" s="122"/>
      <c r="T256" s="143"/>
      <c r="U256" s="147"/>
      <c r="V256" s="145"/>
      <c r="W256" s="123"/>
      <c r="X256" s="122"/>
    </row>
    <row r="257" spans="1:21" s="124" customFormat="1" x14ac:dyDescent="0.25">
      <c r="A257" s="129"/>
      <c r="B257" s="127"/>
      <c r="C257" s="127"/>
      <c r="D257" s="119"/>
      <c r="E257" s="119"/>
      <c r="F257" s="119"/>
      <c r="G257" s="119"/>
      <c r="H257" s="119"/>
      <c r="I257" s="119"/>
      <c r="J257" s="119"/>
      <c r="K257" s="119"/>
      <c r="L257" s="119"/>
      <c r="M257" s="119"/>
      <c r="N257" s="119"/>
      <c r="O257" s="119"/>
      <c r="P257" s="119"/>
      <c r="Q257" s="120"/>
      <c r="R257" s="120"/>
      <c r="S257" s="122"/>
      <c r="T257" s="147"/>
      <c r="U257" s="123"/>
    </row>
    <row r="258" spans="1:21" s="124" customFormat="1" x14ac:dyDescent="0.25">
      <c r="A258" s="130"/>
      <c r="B258" s="119"/>
      <c r="D258" s="148"/>
      <c r="E258" s="119"/>
      <c r="F258" s="119"/>
      <c r="G258" s="119"/>
      <c r="H258" s="119"/>
      <c r="I258" s="119"/>
      <c r="J258" s="119"/>
      <c r="K258" s="119"/>
      <c r="L258" s="119"/>
      <c r="M258" s="119"/>
      <c r="N258" s="119"/>
      <c r="O258" s="119"/>
      <c r="P258" s="119"/>
      <c r="Q258" s="120"/>
      <c r="R258" s="121"/>
      <c r="S258" s="122"/>
      <c r="T258" s="123"/>
      <c r="U258" s="123"/>
    </row>
    <row r="259" spans="1:21" s="124" customFormat="1" x14ac:dyDescent="0.25">
      <c r="A259" s="119"/>
      <c r="B259" s="119"/>
      <c r="C259" s="119"/>
      <c r="D259" s="119"/>
      <c r="E259" s="119"/>
      <c r="F259" s="119"/>
      <c r="G259" s="119"/>
      <c r="H259" s="119"/>
      <c r="I259" s="119"/>
      <c r="J259" s="119"/>
      <c r="K259" s="119"/>
      <c r="L259" s="119"/>
      <c r="M259" s="119"/>
      <c r="N259" s="119"/>
      <c r="O259" s="119"/>
      <c r="P259" s="119"/>
      <c r="Q259" s="120"/>
      <c r="R259" s="121"/>
      <c r="S259" s="122"/>
      <c r="T259" s="123"/>
      <c r="U259" s="123"/>
    </row>
    <row r="260" spans="1:21" s="124" customFormat="1" ht="10.5" customHeight="1" x14ac:dyDescent="0.25">
      <c r="A260" s="119"/>
      <c r="B260" s="119"/>
      <c r="C260" s="119"/>
      <c r="D260" s="119"/>
      <c r="E260" s="119"/>
      <c r="F260" s="119"/>
      <c r="G260" s="119"/>
      <c r="H260" s="119"/>
      <c r="I260" s="119"/>
      <c r="J260" s="119"/>
      <c r="K260" s="119"/>
      <c r="L260" s="119"/>
      <c r="M260" s="119"/>
      <c r="N260" s="119"/>
      <c r="O260" s="119"/>
      <c r="P260" s="119"/>
      <c r="Q260" s="120"/>
      <c r="R260" s="121"/>
      <c r="S260" s="122"/>
      <c r="T260" s="123"/>
      <c r="U260" s="123"/>
    </row>
    <row r="261" spans="1:21" s="124" customFormat="1" ht="10.5" customHeight="1" x14ac:dyDescent="0.25">
      <c r="A261" s="119"/>
      <c r="B261" s="119"/>
      <c r="C261" s="119"/>
      <c r="D261" s="119"/>
      <c r="E261" s="119"/>
      <c r="F261" s="119"/>
      <c r="G261" s="119"/>
      <c r="H261" s="119"/>
      <c r="I261" s="119"/>
      <c r="J261" s="119"/>
      <c r="K261" s="119"/>
      <c r="L261" s="119"/>
      <c r="M261" s="119"/>
      <c r="N261" s="119"/>
      <c r="O261" s="119"/>
      <c r="P261" s="119"/>
      <c r="Q261" s="120"/>
      <c r="R261" s="121"/>
      <c r="S261" s="122"/>
      <c r="T261" s="123"/>
      <c r="U261" s="123"/>
    </row>
    <row r="262" spans="1:21" s="124" customFormat="1" ht="10.5" customHeight="1" x14ac:dyDescent="0.25">
      <c r="A262" s="119"/>
      <c r="B262" s="119"/>
      <c r="C262" s="119"/>
      <c r="D262" s="119"/>
      <c r="E262" s="119"/>
      <c r="F262" s="119"/>
      <c r="G262" s="119"/>
      <c r="H262" s="119"/>
      <c r="I262" s="119"/>
      <c r="J262" s="119"/>
      <c r="K262" s="119"/>
      <c r="L262" s="119"/>
      <c r="M262" s="119"/>
      <c r="N262" s="119"/>
      <c r="O262" s="119"/>
      <c r="P262" s="119"/>
      <c r="Q262" s="120"/>
      <c r="R262" s="121"/>
      <c r="S262" s="122"/>
      <c r="T262" s="123"/>
      <c r="U262" s="123"/>
    </row>
    <row r="263" spans="1:21" s="124" customFormat="1" ht="10.5" customHeight="1" x14ac:dyDescent="0.25">
      <c r="A263" s="119"/>
      <c r="B263" s="119"/>
      <c r="C263" s="119"/>
      <c r="D263" s="119"/>
      <c r="E263" s="119"/>
      <c r="F263" s="119"/>
      <c r="G263" s="119"/>
      <c r="H263" s="119"/>
      <c r="I263" s="119"/>
      <c r="J263" s="119"/>
      <c r="K263" s="119"/>
      <c r="L263" s="119"/>
      <c r="M263" s="119"/>
      <c r="N263" s="119"/>
      <c r="O263" s="119"/>
      <c r="P263" s="119"/>
      <c r="Q263" s="120"/>
      <c r="R263" s="121"/>
      <c r="S263" s="122"/>
      <c r="T263" s="123"/>
      <c r="U263" s="123"/>
    </row>
    <row r="264" spans="1:21" s="124" customFormat="1" ht="10.5" customHeight="1" x14ac:dyDescent="0.25">
      <c r="A264" s="119"/>
      <c r="B264" s="119"/>
      <c r="C264" s="119"/>
      <c r="D264" s="119"/>
      <c r="E264" s="119"/>
      <c r="F264" s="119"/>
      <c r="G264" s="119"/>
      <c r="H264" s="119"/>
      <c r="I264" s="119"/>
      <c r="J264" s="119"/>
      <c r="K264" s="119"/>
      <c r="L264" s="119"/>
      <c r="M264" s="119"/>
      <c r="N264" s="119"/>
      <c r="O264" s="119"/>
      <c r="P264" s="119"/>
      <c r="Q264" s="120"/>
      <c r="R264" s="121"/>
      <c r="S264" s="122"/>
      <c r="T264" s="123"/>
      <c r="U264" s="123"/>
    </row>
    <row r="265" spans="1:21" s="124" customFormat="1" ht="10.5" customHeight="1" x14ac:dyDescent="0.25">
      <c r="A265" s="119"/>
      <c r="B265" s="119"/>
      <c r="C265" s="119"/>
      <c r="D265" s="119"/>
      <c r="E265" s="119"/>
      <c r="F265" s="119"/>
      <c r="G265" s="119"/>
      <c r="H265" s="119"/>
      <c r="I265" s="119"/>
      <c r="J265" s="119"/>
      <c r="K265" s="119"/>
      <c r="L265" s="119"/>
      <c r="M265" s="119"/>
      <c r="N265" s="119"/>
      <c r="O265" s="119"/>
      <c r="P265" s="119"/>
      <c r="Q265" s="120"/>
      <c r="R265" s="121"/>
      <c r="S265" s="122"/>
      <c r="T265" s="123"/>
      <c r="U265" s="123"/>
    </row>
    <row r="266" spans="1:21" s="124" customFormat="1" x14ac:dyDescent="0.25">
      <c r="A266" s="119"/>
      <c r="B266" s="119"/>
      <c r="C266" s="119"/>
      <c r="D266" s="126"/>
      <c r="E266" s="119"/>
      <c r="F266" s="119"/>
      <c r="G266" s="119"/>
      <c r="H266" s="119"/>
      <c r="I266" s="119"/>
      <c r="J266" s="119"/>
      <c r="K266" s="119"/>
      <c r="L266" s="119"/>
      <c r="M266" s="119"/>
      <c r="N266" s="119"/>
      <c r="O266" s="119"/>
      <c r="P266" s="119"/>
      <c r="Q266" s="120"/>
      <c r="R266" s="121"/>
      <c r="S266" s="122"/>
      <c r="T266" s="123"/>
      <c r="U266" s="123"/>
    </row>
    <row r="267" spans="1:21" s="124" customFormat="1" x14ac:dyDescent="0.25">
      <c r="A267" s="119"/>
      <c r="B267" s="119"/>
      <c r="C267" s="119"/>
      <c r="D267" s="119"/>
      <c r="E267" s="119"/>
      <c r="F267" s="119"/>
      <c r="G267" s="119"/>
      <c r="H267" s="119"/>
      <c r="I267" s="119"/>
      <c r="J267" s="119"/>
      <c r="K267" s="119"/>
      <c r="L267" s="119"/>
      <c r="M267" s="119"/>
      <c r="N267" s="119"/>
      <c r="O267" s="119"/>
      <c r="P267" s="119"/>
      <c r="Q267" s="120"/>
      <c r="R267" s="121"/>
      <c r="S267" s="122"/>
      <c r="T267" s="123"/>
      <c r="U267" s="123"/>
    </row>
    <row r="268" spans="1:21" s="124" customFormat="1" ht="4.5" customHeight="1" x14ac:dyDescent="0.25">
      <c r="A268" s="119"/>
      <c r="B268" s="119"/>
      <c r="C268" s="119"/>
      <c r="D268" s="119"/>
      <c r="E268" s="119"/>
      <c r="F268" s="119"/>
      <c r="G268" s="119"/>
      <c r="H268" s="119"/>
      <c r="I268" s="119"/>
      <c r="J268" s="119"/>
      <c r="K268" s="119"/>
      <c r="L268" s="119"/>
      <c r="M268" s="119"/>
      <c r="N268" s="119"/>
      <c r="O268" s="119"/>
      <c r="P268" s="119"/>
      <c r="Q268" s="120"/>
      <c r="R268" s="121"/>
      <c r="S268" s="122"/>
      <c r="T268" s="123"/>
      <c r="U268" s="123"/>
    </row>
    <row r="269" spans="1:21" s="124" customFormat="1" x14ac:dyDescent="0.25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19"/>
      <c r="Q269" s="120"/>
      <c r="R269" s="121"/>
      <c r="S269" s="122"/>
      <c r="T269" s="123"/>
      <c r="U269" s="123"/>
    </row>
    <row r="270" spans="1:21" s="124" customFormat="1" ht="9.75" customHeight="1" x14ac:dyDescent="0.25">
      <c r="A270" s="128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30"/>
      <c r="Q270" s="120"/>
      <c r="R270" s="121"/>
      <c r="S270" s="122"/>
      <c r="T270" s="123"/>
      <c r="U270" s="123"/>
    </row>
    <row r="271" spans="1:21" s="124" customFormat="1" ht="9.75" customHeight="1" x14ac:dyDescent="0.25">
      <c r="A271" s="128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30"/>
      <c r="Q271" s="120"/>
      <c r="R271" s="121"/>
      <c r="S271" s="122"/>
      <c r="T271" s="123"/>
      <c r="U271" s="123"/>
    </row>
    <row r="272" spans="1:21" s="124" customFormat="1" ht="9.75" customHeight="1" x14ac:dyDescent="0.25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30"/>
      <c r="Q272" s="120"/>
      <c r="R272" s="121"/>
      <c r="S272" s="122"/>
      <c r="T272" s="123"/>
      <c r="U272" s="123"/>
    </row>
    <row r="273" spans="1:21" s="124" customFormat="1" ht="9.75" customHeight="1" x14ac:dyDescent="0.25">
      <c r="A273" s="127"/>
      <c r="B273" s="131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19"/>
      <c r="Q273" s="120"/>
      <c r="R273" s="121"/>
      <c r="S273" s="122"/>
      <c r="T273" s="123"/>
      <c r="U273" s="123"/>
    </row>
    <row r="274" spans="1:21" s="124" customFormat="1" ht="9.75" customHeight="1" x14ac:dyDescent="0.25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19"/>
      <c r="Q274" s="120"/>
      <c r="R274" s="121"/>
      <c r="S274" s="122"/>
      <c r="T274" s="123"/>
      <c r="U274" s="123"/>
    </row>
    <row r="275" spans="1:21" s="124" customFormat="1" ht="9.75" customHeight="1" x14ac:dyDescent="0.25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19"/>
      <c r="Q275" s="120"/>
      <c r="R275" s="121"/>
      <c r="S275" s="122"/>
      <c r="T275" s="123"/>
      <c r="U275" s="123"/>
    </row>
    <row r="276" spans="1:21" s="124" customFormat="1" ht="9.75" customHeight="1" x14ac:dyDescent="0.25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19"/>
      <c r="Q276" s="120"/>
      <c r="R276" s="121"/>
      <c r="S276" s="122"/>
      <c r="T276" s="123"/>
      <c r="U276" s="123"/>
    </row>
    <row r="277" spans="1:21" s="124" customFormat="1" ht="9.75" customHeight="1" x14ac:dyDescent="0.25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19"/>
      <c r="Q277" s="120"/>
      <c r="R277" s="121"/>
      <c r="S277" s="122"/>
      <c r="T277" s="123"/>
      <c r="U277" s="123"/>
    </row>
    <row r="278" spans="1:21" s="124" customFormat="1" ht="9.75" customHeight="1" x14ac:dyDescent="0.25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19"/>
      <c r="Q278" s="120"/>
      <c r="R278" s="121"/>
      <c r="S278" s="122"/>
      <c r="T278" s="123"/>
      <c r="U278" s="123"/>
    </row>
    <row r="279" spans="1:21" s="124" customFormat="1" ht="9.75" customHeight="1" x14ac:dyDescent="0.25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19"/>
      <c r="Q279" s="120"/>
      <c r="R279" s="121"/>
      <c r="S279" s="122"/>
      <c r="T279" s="123"/>
      <c r="U279" s="123"/>
    </row>
    <row r="280" spans="1:21" s="124" customFormat="1" ht="9.75" customHeight="1" x14ac:dyDescent="0.25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19"/>
      <c r="Q280" s="120"/>
      <c r="R280" s="121"/>
      <c r="S280" s="122"/>
      <c r="T280" s="123"/>
      <c r="U280" s="123"/>
    </row>
    <row r="281" spans="1:21" s="124" customFormat="1" ht="9.75" customHeight="1" x14ac:dyDescent="0.25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19"/>
      <c r="Q281" s="120"/>
      <c r="R281" s="121"/>
      <c r="S281" s="122"/>
      <c r="T281" s="123"/>
      <c r="U281" s="123"/>
    </row>
    <row r="282" spans="1:21" s="124" customFormat="1" ht="9.75" customHeight="1" x14ac:dyDescent="0.25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19"/>
      <c r="Q282" s="120"/>
      <c r="R282" s="121"/>
      <c r="S282" s="122"/>
      <c r="T282" s="123"/>
      <c r="U282" s="123"/>
    </row>
    <row r="283" spans="1:21" s="124" customFormat="1" ht="9.75" customHeight="1" x14ac:dyDescent="0.25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19"/>
      <c r="Q283" s="120"/>
      <c r="R283" s="121"/>
      <c r="S283" s="122"/>
      <c r="T283" s="123"/>
      <c r="U283" s="123"/>
    </row>
    <row r="284" spans="1:21" s="124" customFormat="1" ht="9.75" customHeight="1" x14ac:dyDescent="0.25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19"/>
      <c r="Q284" s="120"/>
      <c r="R284" s="121"/>
      <c r="S284" s="122"/>
      <c r="T284" s="123"/>
      <c r="U284" s="123"/>
    </row>
    <row r="285" spans="1:21" s="124" customFormat="1" ht="9.75" customHeight="1" x14ac:dyDescent="0.25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19"/>
      <c r="Q285" s="120"/>
      <c r="R285" s="121"/>
      <c r="S285" s="122"/>
      <c r="T285" s="123"/>
      <c r="U285" s="123"/>
    </row>
    <row r="286" spans="1:21" s="124" customFormat="1" ht="9.75" customHeight="1" x14ac:dyDescent="0.25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19"/>
      <c r="Q286" s="120"/>
      <c r="R286" s="121"/>
      <c r="S286" s="122"/>
      <c r="T286" s="123"/>
      <c r="U286" s="123"/>
    </row>
    <row r="287" spans="1:21" s="124" customFormat="1" ht="9.75" customHeight="1" x14ac:dyDescent="0.25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19"/>
      <c r="Q287" s="120"/>
      <c r="R287" s="121"/>
      <c r="S287" s="122"/>
      <c r="T287" s="123"/>
      <c r="U287" s="123"/>
    </row>
    <row r="288" spans="1:21" s="124" customFormat="1" ht="9.75" customHeight="1" x14ac:dyDescent="0.25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19"/>
      <c r="Q288" s="120"/>
      <c r="R288" s="121"/>
      <c r="S288" s="122"/>
      <c r="T288" s="123"/>
      <c r="U288" s="123"/>
    </row>
    <row r="289" spans="1:23" s="124" customFormat="1" ht="9.75" customHeight="1" x14ac:dyDescent="0.25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19"/>
      <c r="Q289" s="120"/>
      <c r="R289" s="121"/>
      <c r="S289" s="122"/>
      <c r="T289" s="123"/>
      <c r="U289" s="123"/>
    </row>
    <row r="290" spans="1:23" s="124" customFormat="1" ht="9.75" customHeight="1" x14ac:dyDescent="0.25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19"/>
      <c r="Q290" s="120"/>
      <c r="R290" s="121"/>
      <c r="S290" s="122"/>
      <c r="T290" s="123"/>
      <c r="U290" s="123"/>
    </row>
    <row r="291" spans="1:23" s="124" customFormat="1" ht="9.75" customHeight="1" x14ac:dyDescent="0.25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19"/>
      <c r="Q291" s="120"/>
      <c r="R291" s="121"/>
      <c r="S291" s="122"/>
      <c r="T291" s="123"/>
      <c r="U291" s="123"/>
    </row>
    <row r="292" spans="1:23" s="124" customFormat="1" ht="9.75" customHeight="1" x14ac:dyDescent="0.25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19"/>
      <c r="Q292" s="120"/>
      <c r="R292" s="121"/>
      <c r="S292" s="122"/>
      <c r="T292" s="123"/>
      <c r="U292" s="123"/>
    </row>
    <row r="293" spans="1:23" s="124" customFormat="1" ht="9.75" customHeight="1" x14ac:dyDescent="0.25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19"/>
      <c r="Q293" s="120"/>
      <c r="R293" s="121"/>
      <c r="S293" s="122"/>
      <c r="T293" s="123"/>
      <c r="U293" s="123"/>
    </row>
    <row r="294" spans="1:23" s="124" customFormat="1" ht="9.75" customHeight="1" x14ac:dyDescent="0.25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19"/>
      <c r="Q294" s="120"/>
      <c r="R294" s="121"/>
      <c r="S294" s="122"/>
      <c r="T294" s="123"/>
      <c r="U294" s="123"/>
    </row>
    <row r="295" spans="1:23" s="124" customFormat="1" ht="9.75" customHeight="1" x14ac:dyDescent="0.25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19"/>
      <c r="Q295" s="120"/>
      <c r="R295" s="121"/>
      <c r="S295" s="122"/>
      <c r="T295" s="123"/>
      <c r="U295" s="123"/>
    </row>
    <row r="296" spans="1:23" s="124" customFormat="1" ht="9.75" customHeight="1" x14ac:dyDescent="0.25">
      <c r="A296" s="129"/>
      <c r="B296" s="127"/>
      <c r="C296" s="127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0"/>
      <c r="R296" s="121"/>
      <c r="S296" s="122"/>
      <c r="T296" s="123"/>
      <c r="U296" s="123"/>
    </row>
    <row r="297" spans="1:23" s="124" customFormat="1" ht="9.75" customHeight="1" x14ac:dyDescent="0.25">
      <c r="A297" s="129"/>
      <c r="B297" s="127"/>
      <c r="C297" s="127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0"/>
      <c r="R297" s="121"/>
      <c r="S297" s="122"/>
      <c r="T297" s="123"/>
      <c r="U297" s="123"/>
    </row>
    <row r="298" spans="1:23" s="124" customFormat="1" ht="9.75" customHeight="1" x14ac:dyDescent="0.25">
      <c r="A298" s="129"/>
      <c r="B298" s="127"/>
      <c r="C298" s="127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0"/>
      <c r="R298" s="121"/>
      <c r="S298" s="122"/>
      <c r="T298" s="123"/>
      <c r="U298" s="123"/>
    </row>
    <row r="299" spans="1:23" s="124" customFormat="1" ht="9.75" customHeight="1" x14ac:dyDescent="0.25">
      <c r="A299" s="129"/>
      <c r="B299" s="127"/>
      <c r="C299" s="127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0"/>
      <c r="R299" s="121"/>
      <c r="S299" s="122"/>
      <c r="T299" s="123"/>
      <c r="U299" s="123"/>
    </row>
    <row r="300" spans="1:23" s="124" customFormat="1" ht="9.75" customHeight="1" x14ac:dyDescent="0.25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0"/>
      <c r="R300" s="121"/>
      <c r="S300" s="122"/>
      <c r="T300" s="123"/>
      <c r="U300" s="123"/>
    </row>
    <row r="301" spans="1:23" s="124" customFormat="1" ht="9.75" customHeight="1" x14ac:dyDescent="0.25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0"/>
      <c r="R301" s="121"/>
      <c r="S301" s="122"/>
      <c r="T301" s="123"/>
      <c r="U301" s="149"/>
      <c r="V301" s="149"/>
      <c r="W301" s="150"/>
    </row>
    <row r="302" spans="1:23" s="124" customFormat="1" ht="9.75" customHeight="1" x14ac:dyDescent="0.25">
      <c r="A302" s="129"/>
      <c r="B302" s="129"/>
      <c r="C302" s="129"/>
      <c r="D302" s="132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  <c r="P302" s="130"/>
      <c r="Q302" s="120"/>
      <c r="R302" s="121"/>
      <c r="S302" s="122"/>
      <c r="T302" s="140"/>
      <c r="U302" s="140"/>
      <c r="V302" s="140"/>
      <c r="W302" s="141"/>
    </row>
    <row r="303" spans="1:23" s="124" customFormat="1" ht="9.75" customHeight="1" x14ac:dyDescent="0.25">
      <c r="A303" s="129"/>
      <c r="B303" s="127"/>
      <c r="C303" s="127"/>
      <c r="D303" s="133"/>
      <c r="E303" s="101"/>
      <c r="F303" s="101"/>
      <c r="G303" s="101"/>
      <c r="H303" s="88"/>
      <c r="I303" s="101"/>
      <c r="J303" s="88"/>
      <c r="K303" s="101"/>
      <c r="L303" s="101"/>
      <c r="M303" s="119"/>
      <c r="N303" s="126"/>
      <c r="O303" s="119"/>
      <c r="P303" s="129"/>
      <c r="Q303" s="120"/>
      <c r="R303" s="121"/>
      <c r="S303" s="122"/>
      <c r="T303" s="144"/>
      <c r="U303" s="151"/>
      <c r="V303" s="151"/>
      <c r="W303" s="144"/>
    </row>
    <row r="304" spans="1:23" s="124" customFormat="1" ht="9.75" customHeight="1" x14ac:dyDescent="0.25">
      <c r="A304" s="129"/>
      <c r="B304" s="127"/>
      <c r="C304" s="127"/>
      <c r="D304" s="133"/>
      <c r="E304" s="101"/>
      <c r="F304" s="101"/>
      <c r="G304" s="101"/>
      <c r="H304" s="88"/>
      <c r="I304" s="101"/>
      <c r="J304" s="88"/>
      <c r="K304" s="101"/>
      <c r="L304" s="101"/>
      <c r="M304" s="119"/>
      <c r="N304" s="126"/>
      <c r="O304" s="119"/>
      <c r="P304" s="129"/>
      <c r="Q304" s="120"/>
      <c r="R304" s="121"/>
      <c r="S304" s="122"/>
      <c r="T304" s="144"/>
      <c r="U304" s="151"/>
      <c r="V304" s="151"/>
      <c r="W304" s="144"/>
    </row>
    <row r="305" spans="1:23" s="124" customFormat="1" ht="9.75" customHeight="1" x14ac:dyDescent="0.25">
      <c r="A305" s="129"/>
      <c r="B305" s="127"/>
      <c r="C305" s="127"/>
      <c r="D305" s="133"/>
      <c r="E305" s="101"/>
      <c r="F305" s="101"/>
      <c r="G305" s="101"/>
      <c r="H305" s="88"/>
      <c r="I305" s="101"/>
      <c r="J305" s="88"/>
      <c r="K305" s="101"/>
      <c r="L305" s="101"/>
      <c r="M305" s="119"/>
      <c r="N305" s="126"/>
      <c r="O305" s="119"/>
      <c r="P305" s="129"/>
      <c r="Q305" s="120"/>
      <c r="R305" s="121"/>
      <c r="S305" s="122"/>
      <c r="T305" s="144"/>
      <c r="U305" s="151"/>
      <c r="V305" s="151"/>
      <c r="W305" s="144"/>
    </row>
    <row r="306" spans="1:23" s="124" customFormat="1" ht="9.75" customHeight="1" x14ac:dyDescent="0.25">
      <c r="A306" s="129"/>
      <c r="B306" s="127"/>
      <c r="C306" s="127"/>
      <c r="D306" s="133"/>
      <c r="E306" s="101"/>
      <c r="F306" s="101"/>
      <c r="G306" s="101"/>
      <c r="H306" s="88"/>
      <c r="I306" s="101"/>
      <c r="J306" s="88"/>
      <c r="K306" s="101"/>
      <c r="L306" s="101"/>
      <c r="M306" s="119"/>
      <c r="N306" s="126"/>
      <c r="O306" s="119"/>
      <c r="P306" s="129"/>
      <c r="Q306" s="120"/>
      <c r="R306" s="121"/>
      <c r="S306" s="122"/>
      <c r="T306" s="144"/>
      <c r="U306" s="151"/>
      <c r="V306" s="151"/>
      <c r="W306" s="144"/>
    </row>
    <row r="307" spans="1:23" s="124" customFormat="1" ht="9.75" customHeight="1" x14ac:dyDescent="0.25">
      <c r="A307" s="129"/>
      <c r="B307" s="127"/>
      <c r="C307" s="127"/>
      <c r="D307" s="133"/>
      <c r="E307" s="101"/>
      <c r="F307" s="101"/>
      <c r="G307" s="101"/>
      <c r="H307" s="88"/>
      <c r="I307" s="101"/>
      <c r="J307" s="88"/>
      <c r="K307" s="101"/>
      <c r="L307" s="101"/>
      <c r="M307" s="119"/>
      <c r="N307" s="126"/>
      <c r="O307" s="119"/>
      <c r="P307" s="129"/>
      <c r="Q307" s="120"/>
      <c r="R307" s="121"/>
      <c r="S307" s="122"/>
      <c r="T307" s="144"/>
      <c r="U307" s="151"/>
      <c r="V307" s="151"/>
      <c r="W307" s="144"/>
    </row>
    <row r="308" spans="1:23" s="124" customFormat="1" ht="9.75" customHeight="1" x14ac:dyDescent="0.25">
      <c r="A308" s="129"/>
      <c r="B308" s="127"/>
      <c r="C308" s="127"/>
      <c r="D308" s="133"/>
      <c r="E308" s="101"/>
      <c r="F308" s="101"/>
      <c r="G308" s="101"/>
      <c r="H308" s="88"/>
      <c r="I308" s="101"/>
      <c r="J308" s="88"/>
      <c r="K308" s="101"/>
      <c r="L308" s="101"/>
      <c r="M308" s="119"/>
      <c r="N308" s="126"/>
      <c r="O308" s="119"/>
      <c r="P308" s="129"/>
      <c r="Q308" s="120"/>
      <c r="R308" s="121"/>
      <c r="S308" s="122"/>
      <c r="T308" s="144"/>
      <c r="U308" s="151"/>
      <c r="V308" s="151"/>
      <c r="W308" s="144"/>
    </row>
    <row r="309" spans="1:23" s="124" customFormat="1" ht="9.75" customHeight="1" x14ac:dyDescent="0.25">
      <c r="A309" s="129"/>
      <c r="B309" s="127"/>
      <c r="C309" s="127"/>
      <c r="D309" s="133"/>
      <c r="E309" s="101"/>
      <c r="F309" s="101"/>
      <c r="G309" s="101"/>
      <c r="H309" s="88"/>
      <c r="I309" s="101"/>
      <c r="J309" s="88"/>
      <c r="K309" s="101"/>
      <c r="L309" s="101"/>
      <c r="M309" s="119"/>
      <c r="N309" s="126"/>
      <c r="O309" s="119"/>
      <c r="P309" s="129"/>
      <c r="Q309" s="120"/>
      <c r="R309" s="121"/>
      <c r="S309" s="122"/>
      <c r="T309" s="144"/>
      <c r="U309" s="151"/>
      <c r="V309" s="151"/>
      <c r="W309" s="144"/>
    </row>
    <row r="310" spans="1:23" s="124" customFormat="1" ht="9.75" customHeight="1" x14ac:dyDescent="0.25">
      <c r="A310" s="129"/>
      <c r="B310" s="127"/>
      <c r="C310" s="127"/>
      <c r="D310" s="133"/>
      <c r="E310" s="101"/>
      <c r="F310" s="101"/>
      <c r="G310" s="101"/>
      <c r="H310" s="88"/>
      <c r="I310" s="101"/>
      <c r="J310" s="88"/>
      <c r="K310" s="101"/>
      <c r="L310" s="101"/>
      <c r="M310" s="119"/>
      <c r="N310" s="126"/>
      <c r="O310" s="119"/>
      <c r="P310" s="129"/>
      <c r="Q310" s="120"/>
      <c r="R310" s="121"/>
      <c r="S310" s="122"/>
      <c r="T310" s="144"/>
      <c r="U310" s="151"/>
      <c r="V310" s="151"/>
      <c r="W310" s="144"/>
    </row>
    <row r="311" spans="1:23" s="124" customFormat="1" ht="9.75" customHeight="1" x14ac:dyDescent="0.25">
      <c r="A311" s="129"/>
      <c r="B311" s="127"/>
      <c r="C311" s="127"/>
      <c r="D311" s="133"/>
      <c r="E311" s="101"/>
      <c r="F311" s="101"/>
      <c r="G311" s="101"/>
      <c r="H311" s="88"/>
      <c r="I311" s="101"/>
      <c r="J311" s="88"/>
      <c r="K311" s="101"/>
      <c r="L311" s="101"/>
      <c r="M311" s="119"/>
      <c r="N311" s="126"/>
      <c r="O311" s="119"/>
      <c r="P311" s="129"/>
      <c r="Q311" s="120"/>
      <c r="R311" s="121"/>
      <c r="S311" s="122"/>
      <c r="T311" s="144"/>
      <c r="U311" s="151"/>
      <c r="V311" s="151"/>
      <c r="W311" s="144"/>
    </row>
    <row r="312" spans="1:23" s="124" customFormat="1" ht="9.75" customHeight="1" x14ac:dyDescent="0.25">
      <c r="A312" s="129"/>
      <c r="B312" s="127"/>
      <c r="C312" s="127"/>
      <c r="D312" s="133"/>
      <c r="E312" s="101"/>
      <c r="F312" s="101"/>
      <c r="G312" s="101"/>
      <c r="H312" s="88"/>
      <c r="I312" s="101"/>
      <c r="J312" s="88"/>
      <c r="K312" s="101"/>
      <c r="L312" s="101"/>
      <c r="M312" s="119"/>
      <c r="N312" s="126"/>
      <c r="O312" s="119"/>
      <c r="P312" s="129"/>
      <c r="Q312" s="120"/>
      <c r="R312" s="121"/>
      <c r="S312" s="122"/>
      <c r="T312" s="144"/>
      <c r="U312" s="151"/>
      <c r="V312" s="151"/>
      <c r="W312" s="144"/>
    </row>
    <row r="313" spans="1:23" s="124" customFormat="1" ht="9.75" customHeight="1" x14ac:dyDescent="0.25">
      <c r="A313" s="129"/>
      <c r="B313" s="127"/>
      <c r="C313" s="127"/>
      <c r="D313" s="133"/>
      <c r="E313" s="101"/>
      <c r="F313" s="101"/>
      <c r="G313" s="101"/>
      <c r="H313" s="88"/>
      <c r="I313" s="101"/>
      <c r="J313" s="88"/>
      <c r="K313" s="101"/>
      <c r="L313" s="101"/>
      <c r="M313" s="119"/>
      <c r="N313" s="126"/>
      <c r="O313" s="119"/>
      <c r="P313" s="129"/>
      <c r="Q313" s="120"/>
      <c r="R313" s="121"/>
      <c r="S313" s="122"/>
      <c r="T313" s="144"/>
      <c r="U313" s="151"/>
      <c r="V313" s="151"/>
      <c r="W313" s="144"/>
    </row>
    <row r="314" spans="1:23" s="124" customFormat="1" ht="9.75" customHeight="1" x14ac:dyDescent="0.25">
      <c r="A314" s="129"/>
      <c r="B314" s="127"/>
      <c r="C314" s="127"/>
      <c r="D314" s="133"/>
      <c r="E314" s="101"/>
      <c r="F314" s="101"/>
      <c r="G314" s="101"/>
      <c r="H314" s="88"/>
      <c r="I314" s="101"/>
      <c r="J314" s="88"/>
      <c r="K314" s="101"/>
      <c r="L314" s="101"/>
      <c r="M314" s="119"/>
      <c r="N314" s="126"/>
      <c r="O314" s="119"/>
      <c r="P314" s="129"/>
      <c r="Q314" s="120"/>
      <c r="R314" s="121"/>
      <c r="S314" s="122"/>
      <c r="T314" s="144"/>
      <c r="U314" s="151"/>
      <c r="V314" s="151"/>
      <c r="W314" s="144"/>
    </row>
    <row r="315" spans="1:23" s="124" customFormat="1" ht="9.75" customHeight="1" x14ac:dyDescent="0.25">
      <c r="A315" s="129"/>
      <c r="B315" s="127"/>
      <c r="C315" s="127"/>
      <c r="D315" s="133"/>
      <c r="E315" s="101"/>
      <c r="F315" s="101"/>
      <c r="G315" s="101"/>
      <c r="H315" s="88"/>
      <c r="I315" s="101"/>
      <c r="J315" s="88"/>
      <c r="K315" s="101"/>
      <c r="L315" s="101"/>
      <c r="M315" s="119"/>
      <c r="N315" s="126"/>
      <c r="O315" s="119"/>
      <c r="P315" s="129"/>
      <c r="Q315" s="120"/>
      <c r="R315" s="121"/>
      <c r="S315" s="122"/>
      <c r="T315" s="144"/>
      <c r="U315" s="151"/>
      <c r="V315" s="151"/>
      <c r="W315" s="144"/>
    </row>
    <row r="316" spans="1:23" s="124" customFormat="1" ht="9.75" customHeight="1" x14ac:dyDescent="0.25">
      <c r="A316" s="129"/>
      <c r="B316" s="127"/>
      <c r="C316" s="127"/>
      <c r="D316" s="133"/>
      <c r="E316" s="101"/>
      <c r="F316" s="101"/>
      <c r="G316" s="101"/>
      <c r="H316" s="88"/>
      <c r="I316" s="101"/>
      <c r="J316" s="88"/>
      <c r="K316" s="101"/>
      <c r="L316" s="101"/>
      <c r="M316" s="119"/>
      <c r="N316" s="126"/>
      <c r="O316" s="119"/>
      <c r="P316" s="129"/>
      <c r="Q316" s="120"/>
      <c r="R316" s="121"/>
      <c r="S316" s="122"/>
      <c r="T316" s="144"/>
      <c r="U316" s="151"/>
      <c r="V316" s="151"/>
      <c r="W316" s="144"/>
    </row>
    <row r="317" spans="1:23" s="124" customFormat="1" ht="9.75" customHeight="1" x14ac:dyDescent="0.25">
      <c r="A317" s="129"/>
      <c r="B317" s="127"/>
      <c r="C317" s="127"/>
      <c r="D317" s="133"/>
      <c r="E317" s="101"/>
      <c r="F317" s="101"/>
      <c r="G317" s="101"/>
      <c r="H317" s="88"/>
      <c r="I317" s="101"/>
      <c r="J317" s="88"/>
      <c r="K317" s="101"/>
      <c r="L317" s="101"/>
      <c r="M317" s="119"/>
      <c r="N317" s="126"/>
      <c r="O317" s="119"/>
      <c r="P317" s="129"/>
      <c r="Q317" s="120"/>
      <c r="R317" s="121"/>
      <c r="S317" s="122"/>
      <c r="T317" s="144"/>
      <c r="U317" s="151"/>
      <c r="V317" s="151"/>
      <c r="W317" s="144"/>
    </row>
    <row r="318" spans="1:23" s="124" customFormat="1" ht="9.75" customHeight="1" x14ac:dyDescent="0.25">
      <c r="A318" s="129"/>
      <c r="B318" s="127"/>
      <c r="C318" s="127"/>
      <c r="D318" s="133"/>
      <c r="E318" s="101"/>
      <c r="F318" s="101"/>
      <c r="G318" s="101"/>
      <c r="H318" s="88"/>
      <c r="I318" s="101"/>
      <c r="J318" s="88"/>
      <c r="K318" s="101"/>
      <c r="L318" s="101"/>
      <c r="M318" s="119"/>
      <c r="N318" s="126"/>
      <c r="O318" s="119"/>
      <c r="P318" s="129"/>
      <c r="Q318" s="120"/>
      <c r="R318" s="121"/>
      <c r="S318" s="122"/>
      <c r="T318" s="144"/>
      <c r="U318" s="151"/>
      <c r="V318" s="151"/>
      <c r="W318" s="144"/>
    </row>
    <row r="319" spans="1:23" s="124" customFormat="1" ht="9.75" customHeight="1" x14ac:dyDescent="0.25">
      <c r="A319" s="129"/>
      <c r="B319" s="127"/>
      <c r="C319" s="127"/>
      <c r="D319" s="133"/>
      <c r="E319" s="101"/>
      <c r="F319" s="101"/>
      <c r="G319" s="101"/>
      <c r="H319" s="88"/>
      <c r="I319" s="101"/>
      <c r="J319" s="88"/>
      <c r="K319" s="101"/>
      <c r="L319" s="101"/>
      <c r="M319" s="119"/>
      <c r="N319" s="126"/>
      <c r="O319" s="119"/>
      <c r="P319" s="129"/>
      <c r="Q319" s="120"/>
      <c r="R319" s="121"/>
      <c r="S319" s="122"/>
      <c r="T319" s="144"/>
      <c r="U319" s="151"/>
      <c r="V319" s="151"/>
      <c r="W319" s="144"/>
    </row>
    <row r="320" spans="1:23" s="124" customFormat="1" ht="9.75" customHeight="1" x14ac:dyDescent="0.25">
      <c r="A320" s="129"/>
      <c r="B320" s="127"/>
      <c r="C320" s="127"/>
      <c r="D320" s="133"/>
      <c r="E320" s="101"/>
      <c r="F320" s="101"/>
      <c r="G320" s="101"/>
      <c r="H320" s="88"/>
      <c r="I320" s="101"/>
      <c r="J320" s="88"/>
      <c r="K320" s="101"/>
      <c r="L320" s="101"/>
      <c r="M320" s="119"/>
      <c r="N320" s="126"/>
      <c r="O320" s="119"/>
      <c r="P320" s="129"/>
      <c r="Q320" s="120"/>
      <c r="R320" s="121"/>
      <c r="S320" s="122"/>
      <c r="T320" s="144"/>
      <c r="U320" s="151"/>
      <c r="V320" s="151"/>
      <c r="W320" s="144"/>
    </row>
    <row r="321" spans="1:23" s="124" customFormat="1" ht="9.75" customHeight="1" x14ac:dyDescent="0.25">
      <c r="A321" s="129"/>
      <c r="B321" s="127"/>
      <c r="C321" s="127"/>
      <c r="D321" s="133"/>
      <c r="E321" s="101"/>
      <c r="F321" s="101"/>
      <c r="G321" s="101"/>
      <c r="H321" s="88"/>
      <c r="I321" s="101"/>
      <c r="J321" s="88"/>
      <c r="K321" s="101"/>
      <c r="L321" s="101"/>
      <c r="M321" s="119"/>
      <c r="N321" s="126"/>
      <c r="O321" s="119"/>
      <c r="P321" s="129"/>
      <c r="Q321" s="120"/>
      <c r="R321" s="121"/>
      <c r="S321" s="122"/>
      <c r="T321" s="144"/>
      <c r="U321" s="151"/>
      <c r="V321" s="151"/>
      <c r="W321" s="144"/>
    </row>
    <row r="322" spans="1:23" s="124" customFormat="1" ht="9.75" customHeight="1" x14ac:dyDescent="0.25">
      <c r="A322" s="129"/>
      <c r="B322" s="127"/>
      <c r="C322" s="127"/>
      <c r="D322" s="133"/>
      <c r="E322" s="101"/>
      <c r="F322" s="101"/>
      <c r="G322" s="101"/>
      <c r="H322" s="88"/>
      <c r="I322" s="101"/>
      <c r="J322" s="88"/>
      <c r="K322" s="101"/>
      <c r="L322" s="101"/>
      <c r="M322" s="119"/>
      <c r="N322" s="126"/>
      <c r="O322" s="119"/>
      <c r="P322" s="129"/>
      <c r="Q322" s="120"/>
      <c r="R322" s="121"/>
      <c r="S322" s="122"/>
      <c r="T322" s="144"/>
      <c r="U322" s="151"/>
      <c r="V322" s="151"/>
      <c r="W322" s="144"/>
    </row>
    <row r="323" spans="1:23" s="124" customFormat="1" ht="9.75" customHeight="1" x14ac:dyDescent="0.25">
      <c r="A323" s="129"/>
      <c r="B323" s="127"/>
      <c r="C323" s="127"/>
      <c r="D323" s="133"/>
      <c r="E323" s="101"/>
      <c r="F323" s="101"/>
      <c r="G323" s="101"/>
      <c r="H323" s="88"/>
      <c r="I323" s="101"/>
      <c r="J323" s="88"/>
      <c r="K323" s="101"/>
      <c r="L323" s="101"/>
      <c r="M323" s="119"/>
      <c r="N323" s="126"/>
      <c r="O323" s="119"/>
      <c r="P323" s="129"/>
      <c r="Q323" s="120"/>
      <c r="R323" s="121"/>
      <c r="S323" s="122"/>
      <c r="T323" s="144"/>
      <c r="U323" s="151"/>
      <c r="V323" s="151"/>
      <c r="W323" s="144"/>
    </row>
    <row r="324" spans="1:23" s="124" customFormat="1" ht="9.75" customHeight="1" x14ac:dyDescent="0.25">
      <c r="A324" s="129"/>
      <c r="B324" s="127"/>
      <c r="C324" s="127"/>
      <c r="D324" s="133"/>
      <c r="E324" s="101"/>
      <c r="F324" s="101"/>
      <c r="G324" s="101"/>
      <c r="H324" s="88"/>
      <c r="I324" s="101"/>
      <c r="J324" s="88"/>
      <c r="K324" s="101"/>
      <c r="L324" s="101"/>
      <c r="M324" s="119"/>
      <c r="N324" s="126"/>
      <c r="O324" s="119"/>
      <c r="P324" s="129"/>
      <c r="Q324" s="120"/>
      <c r="R324" s="121"/>
      <c r="S324" s="122"/>
      <c r="T324" s="144"/>
      <c r="U324" s="151"/>
      <c r="V324" s="151"/>
      <c r="W324" s="144"/>
    </row>
    <row r="325" spans="1:23" s="124" customFormat="1" ht="9.75" customHeight="1" x14ac:dyDescent="0.25">
      <c r="A325" s="129"/>
      <c r="B325" s="127"/>
      <c r="C325" s="127"/>
      <c r="D325" s="133"/>
      <c r="E325" s="101"/>
      <c r="F325" s="101"/>
      <c r="G325" s="101"/>
      <c r="H325" s="88"/>
      <c r="I325" s="101"/>
      <c r="J325" s="88"/>
      <c r="K325" s="101"/>
      <c r="L325" s="101"/>
      <c r="M325" s="119"/>
      <c r="N325" s="126"/>
      <c r="O325" s="119"/>
      <c r="P325" s="129"/>
      <c r="Q325" s="120"/>
      <c r="R325" s="121"/>
      <c r="S325" s="122"/>
      <c r="T325" s="144"/>
      <c r="U325" s="151"/>
      <c r="V325" s="151"/>
      <c r="W325" s="144"/>
    </row>
    <row r="326" spans="1:23" s="124" customFormat="1" ht="9.75" customHeight="1" x14ac:dyDescent="0.25">
      <c r="A326" s="129"/>
      <c r="B326" s="127"/>
      <c r="C326" s="127"/>
      <c r="D326" s="133"/>
      <c r="E326" s="101"/>
      <c r="F326" s="101"/>
      <c r="G326" s="101"/>
      <c r="H326" s="88"/>
      <c r="I326" s="101"/>
      <c r="J326" s="88"/>
      <c r="K326" s="101"/>
      <c r="L326" s="101"/>
      <c r="M326" s="119"/>
      <c r="N326" s="126"/>
      <c r="O326" s="119"/>
      <c r="P326" s="129"/>
      <c r="Q326" s="120"/>
      <c r="R326" s="121"/>
      <c r="S326" s="122"/>
      <c r="T326" s="144"/>
      <c r="U326" s="151"/>
      <c r="V326" s="151"/>
      <c r="W326" s="144"/>
    </row>
    <row r="327" spans="1:23" s="124" customFormat="1" ht="9.75" customHeight="1" x14ac:dyDescent="0.25">
      <c r="A327" s="129"/>
      <c r="B327" s="127"/>
      <c r="C327" s="127"/>
      <c r="D327" s="133"/>
      <c r="E327" s="101"/>
      <c r="F327" s="101"/>
      <c r="G327" s="101"/>
      <c r="H327" s="88"/>
      <c r="I327" s="101"/>
      <c r="J327" s="88"/>
      <c r="K327" s="101"/>
      <c r="L327" s="101"/>
      <c r="M327" s="119"/>
      <c r="N327" s="126"/>
      <c r="O327" s="119"/>
      <c r="P327" s="129"/>
      <c r="Q327" s="120"/>
      <c r="R327" s="121"/>
      <c r="S327" s="122"/>
      <c r="T327" s="144"/>
      <c r="U327" s="151"/>
      <c r="V327" s="151"/>
      <c r="W327" s="144"/>
    </row>
    <row r="328" spans="1:23" s="124" customFormat="1" ht="9.75" customHeight="1" x14ac:dyDescent="0.25">
      <c r="A328" s="129"/>
      <c r="B328" s="127"/>
      <c r="C328" s="127"/>
      <c r="D328" s="133"/>
      <c r="E328" s="101"/>
      <c r="F328" s="101"/>
      <c r="G328" s="101"/>
      <c r="H328" s="88"/>
      <c r="I328" s="101"/>
      <c r="J328" s="88"/>
      <c r="K328" s="101"/>
      <c r="L328" s="101"/>
      <c r="M328" s="119"/>
      <c r="N328" s="126"/>
      <c r="O328" s="119"/>
      <c r="P328" s="129"/>
      <c r="Q328" s="120"/>
      <c r="R328" s="121"/>
      <c r="S328" s="122"/>
      <c r="T328" s="144"/>
      <c r="U328" s="151"/>
      <c r="V328" s="151"/>
      <c r="W328" s="144"/>
    </row>
    <row r="329" spans="1:23" s="124" customFormat="1" ht="9.75" customHeight="1" x14ac:dyDescent="0.25">
      <c r="A329" s="129"/>
      <c r="B329" s="127"/>
      <c r="C329" s="127"/>
      <c r="D329" s="133"/>
      <c r="E329" s="101"/>
      <c r="F329" s="101"/>
      <c r="G329" s="101"/>
      <c r="H329" s="88"/>
      <c r="I329" s="101"/>
      <c r="J329" s="88"/>
      <c r="K329" s="101"/>
      <c r="L329" s="101"/>
      <c r="M329" s="119"/>
      <c r="N329" s="126"/>
      <c r="O329" s="119"/>
      <c r="P329" s="129"/>
      <c r="Q329" s="120"/>
      <c r="R329" s="121"/>
      <c r="S329" s="122"/>
      <c r="T329" s="144"/>
      <c r="U329" s="151"/>
      <c r="V329" s="151"/>
      <c r="W329" s="144"/>
    </row>
    <row r="330" spans="1:23" s="124" customFormat="1" ht="9.75" customHeight="1" x14ac:dyDescent="0.25">
      <c r="A330" s="129"/>
      <c r="B330" s="127"/>
      <c r="C330" s="127"/>
      <c r="D330" s="133"/>
      <c r="E330" s="101"/>
      <c r="F330" s="101"/>
      <c r="G330" s="101"/>
      <c r="H330" s="88"/>
      <c r="I330" s="101"/>
      <c r="J330" s="88"/>
      <c r="K330" s="101"/>
      <c r="L330" s="101"/>
      <c r="M330" s="119"/>
      <c r="N330" s="126"/>
      <c r="O330" s="119"/>
      <c r="P330" s="129"/>
      <c r="Q330" s="120"/>
      <c r="R330" s="121"/>
      <c r="S330" s="122"/>
      <c r="T330" s="144"/>
      <c r="U330" s="151"/>
      <c r="V330" s="151"/>
      <c r="W330" s="144"/>
    </row>
    <row r="331" spans="1:23" s="124" customFormat="1" ht="9.75" customHeight="1" x14ac:dyDescent="0.25">
      <c r="A331" s="129"/>
      <c r="B331" s="127"/>
      <c r="C331" s="127"/>
      <c r="D331" s="133"/>
      <c r="E331" s="101"/>
      <c r="F331" s="101"/>
      <c r="G331" s="101"/>
      <c r="H331" s="88"/>
      <c r="I331" s="101"/>
      <c r="J331" s="88"/>
      <c r="K331" s="101"/>
      <c r="L331" s="101"/>
      <c r="M331" s="119"/>
      <c r="N331" s="126"/>
      <c r="O331" s="119"/>
      <c r="P331" s="129"/>
      <c r="Q331" s="120"/>
      <c r="R331" s="121"/>
      <c r="S331" s="122"/>
      <c r="T331" s="144"/>
      <c r="U331" s="151"/>
      <c r="V331" s="151"/>
      <c r="W331" s="144"/>
    </row>
    <row r="332" spans="1:23" s="124" customFormat="1" ht="9.75" customHeight="1" x14ac:dyDescent="0.25">
      <c r="A332" s="129"/>
      <c r="B332" s="127"/>
      <c r="C332" s="127"/>
      <c r="D332" s="101"/>
      <c r="E332" s="101"/>
      <c r="F332" s="101"/>
      <c r="G332" s="101"/>
      <c r="H332" s="88"/>
      <c r="I332" s="101"/>
      <c r="J332" s="101"/>
      <c r="K332" s="101"/>
      <c r="L332" s="101"/>
      <c r="M332" s="119"/>
      <c r="N332" s="126"/>
      <c r="O332" s="119"/>
      <c r="P332" s="129"/>
      <c r="Q332" s="120"/>
      <c r="R332" s="121"/>
      <c r="S332" s="122"/>
      <c r="T332" s="144"/>
      <c r="U332" s="151"/>
      <c r="V332" s="151"/>
      <c r="W332" s="144"/>
    </row>
    <row r="333" spans="1:23" s="124" customFormat="1" ht="9.75" customHeight="1" x14ac:dyDescent="0.25">
      <c r="A333" s="129"/>
      <c r="B333" s="129"/>
      <c r="C333" s="129"/>
      <c r="E333" s="101"/>
      <c r="F333" s="101"/>
      <c r="G333" s="101"/>
      <c r="H333" s="101"/>
      <c r="I333" s="101"/>
      <c r="J333" s="101"/>
      <c r="K333" s="101"/>
      <c r="L333" s="101"/>
      <c r="M333" s="119"/>
      <c r="N333" s="126"/>
      <c r="O333" s="119"/>
      <c r="P333" s="129"/>
      <c r="Q333" s="120"/>
      <c r="R333" s="121"/>
      <c r="S333" s="122"/>
      <c r="T333" s="144"/>
      <c r="U333" s="151"/>
      <c r="V333" s="151"/>
      <c r="W333" s="144"/>
    </row>
    <row r="334" spans="1:23" s="124" customFormat="1" ht="9.75" customHeight="1" x14ac:dyDescent="0.25">
      <c r="A334" s="129"/>
      <c r="B334" s="127"/>
      <c r="C334" s="127"/>
      <c r="D334" s="133"/>
      <c r="E334" s="101"/>
      <c r="F334" s="101"/>
      <c r="G334" s="101"/>
      <c r="H334" s="88"/>
      <c r="I334" s="101"/>
      <c r="J334" s="88"/>
      <c r="K334" s="101"/>
      <c r="L334" s="101"/>
      <c r="M334" s="119"/>
      <c r="N334" s="126"/>
      <c r="O334" s="119"/>
      <c r="P334" s="129"/>
      <c r="Q334" s="120"/>
      <c r="R334" s="121"/>
      <c r="S334" s="122"/>
      <c r="T334" s="144"/>
      <c r="U334" s="151"/>
      <c r="V334" s="151"/>
      <c r="W334" s="144"/>
    </row>
    <row r="335" spans="1:23" s="124" customFormat="1" ht="9.75" customHeight="1" x14ac:dyDescent="0.25">
      <c r="A335" s="129"/>
      <c r="B335" s="127"/>
      <c r="C335" s="127"/>
      <c r="D335" s="133"/>
      <c r="E335" s="101"/>
      <c r="F335" s="101"/>
      <c r="G335" s="101"/>
      <c r="H335" s="88"/>
      <c r="I335" s="101"/>
      <c r="J335" s="88"/>
      <c r="K335" s="101"/>
      <c r="L335" s="101"/>
      <c r="M335" s="119"/>
      <c r="N335" s="126"/>
      <c r="O335" s="119"/>
      <c r="P335" s="129"/>
      <c r="Q335" s="120"/>
      <c r="R335" s="121"/>
      <c r="S335" s="122"/>
      <c r="T335" s="144"/>
      <c r="U335" s="151"/>
      <c r="V335" s="151"/>
      <c r="W335" s="144"/>
    </row>
    <row r="336" spans="1:23" s="124" customFormat="1" ht="9.75" customHeight="1" x14ac:dyDescent="0.25">
      <c r="A336" s="129"/>
      <c r="B336" s="127"/>
      <c r="C336" s="127"/>
      <c r="D336" s="133"/>
      <c r="E336" s="101"/>
      <c r="F336" s="101"/>
      <c r="G336" s="101"/>
      <c r="H336" s="88"/>
      <c r="I336" s="101"/>
      <c r="J336" s="88"/>
      <c r="K336" s="101"/>
      <c r="L336" s="101"/>
      <c r="M336" s="119"/>
      <c r="N336" s="126"/>
      <c r="O336" s="119"/>
      <c r="P336" s="129"/>
      <c r="Q336" s="120"/>
      <c r="R336" s="121"/>
      <c r="S336" s="122"/>
      <c r="T336" s="144"/>
      <c r="U336" s="151"/>
      <c r="V336" s="151"/>
      <c r="W336" s="144"/>
    </row>
    <row r="337" spans="1:23" s="124" customFormat="1" ht="9.75" customHeight="1" x14ac:dyDescent="0.25">
      <c r="A337" s="129"/>
      <c r="B337" s="127"/>
      <c r="C337" s="127"/>
      <c r="D337" s="133"/>
      <c r="E337" s="101"/>
      <c r="F337" s="101"/>
      <c r="G337" s="101"/>
      <c r="H337" s="88"/>
      <c r="I337" s="101"/>
      <c r="J337" s="88"/>
      <c r="K337" s="101"/>
      <c r="L337" s="101"/>
      <c r="M337" s="119"/>
      <c r="N337" s="126"/>
      <c r="O337" s="119"/>
      <c r="P337" s="129"/>
      <c r="Q337" s="120"/>
      <c r="R337" s="121"/>
      <c r="S337" s="122"/>
      <c r="T337" s="144"/>
      <c r="U337" s="151"/>
      <c r="V337" s="151"/>
      <c r="W337" s="144"/>
    </row>
    <row r="338" spans="1:23" s="124" customFormat="1" ht="9.75" customHeight="1" x14ac:dyDescent="0.25">
      <c r="A338" s="129"/>
      <c r="B338" s="127"/>
      <c r="C338" s="127"/>
      <c r="D338" s="133"/>
      <c r="E338" s="101"/>
      <c r="F338" s="101"/>
      <c r="G338" s="101"/>
      <c r="H338" s="88"/>
      <c r="I338" s="101"/>
      <c r="J338" s="88"/>
      <c r="K338" s="101"/>
      <c r="L338" s="101"/>
      <c r="M338" s="119"/>
      <c r="N338" s="126"/>
      <c r="O338" s="119"/>
      <c r="P338" s="129"/>
      <c r="Q338" s="120"/>
      <c r="R338" s="121"/>
      <c r="S338" s="122"/>
      <c r="T338" s="144"/>
      <c r="U338" s="151"/>
      <c r="V338" s="151"/>
      <c r="W338" s="144"/>
    </row>
    <row r="339" spans="1:23" s="124" customFormat="1" ht="9.75" customHeight="1" x14ac:dyDescent="0.25">
      <c r="A339" s="129"/>
      <c r="B339" s="127"/>
      <c r="C339" s="127"/>
      <c r="D339" s="133"/>
      <c r="E339" s="101"/>
      <c r="F339" s="101"/>
      <c r="G339" s="101"/>
      <c r="H339" s="88"/>
      <c r="I339" s="101"/>
      <c r="J339" s="88"/>
      <c r="K339" s="101"/>
      <c r="L339" s="101"/>
      <c r="M339" s="119"/>
      <c r="N339" s="126"/>
      <c r="O339" s="119"/>
      <c r="P339" s="129"/>
      <c r="Q339" s="120"/>
      <c r="R339" s="121"/>
      <c r="S339" s="122"/>
      <c r="T339" s="144"/>
      <c r="U339" s="151"/>
      <c r="V339" s="151"/>
      <c r="W339" s="144"/>
    </row>
    <row r="340" spans="1:23" s="124" customFormat="1" ht="9.75" customHeight="1" x14ac:dyDescent="0.25">
      <c r="A340" s="129"/>
      <c r="B340" s="127"/>
      <c r="C340" s="127"/>
      <c r="D340" s="133"/>
      <c r="E340" s="101"/>
      <c r="F340" s="101"/>
      <c r="G340" s="101"/>
      <c r="H340" s="88"/>
      <c r="I340" s="101"/>
      <c r="J340" s="88"/>
      <c r="K340" s="101"/>
      <c r="L340" s="101"/>
      <c r="M340" s="119"/>
      <c r="N340" s="126"/>
      <c r="O340" s="119"/>
      <c r="P340" s="129"/>
      <c r="Q340" s="120"/>
      <c r="R340" s="121"/>
      <c r="S340" s="122"/>
      <c r="T340" s="144"/>
      <c r="U340" s="151"/>
      <c r="V340" s="151"/>
      <c r="W340" s="144"/>
    </row>
    <row r="341" spans="1:23" s="124" customFormat="1" ht="9.75" customHeight="1" x14ac:dyDescent="0.25">
      <c r="A341" s="129"/>
      <c r="B341" s="127"/>
      <c r="C341" s="127"/>
      <c r="D341" s="133"/>
      <c r="E341" s="101"/>
      <c r="F341" s="101"/>
      <c r="G341" s="101"/>
      <c r="H341" s="88"/>
      <c r="I341" s="101"/>
      <c r="J341" s="88"/>
      <c r="K341" s="101"/>
      <c r="L341" s="101"/>
      <c r="M341" s="119"/>
      <c r="N341" s="126"/>
      <c r="O341" s="119"/>
      <c r="P341" s="129"/>
      <c r="Q341" s="120"/>
      <c r="R341" s="121"/>
      <c r="S341" s="122"/>
      <c r="T341" s="144"/>
      <c r="U341" s="151"/>
      <c r="V341" s="151"/>
      <c r="W341" s="144"/>
    </row>
    <row r="342" spans="1:23" s="124" customFormat="1" ht="9.75" customHeight="1" x14ac:dyDescent="0.25">
      <c r="A342" s="129"/>
      <c r="B342" s="127"/>
      <c r="C342" s="127"/>
      <c r="D342" s="133"/>
      <c r="E342" s="101"/>
      <c r="F342" s="101"/>
      <c r="G342" s="101"/>
      <c r="H342" s="88"/>
      <c r="I342" s="101"/>
      <c r="J342" s="88"/>
      <c r="K342" s="101"/>
      <c r="L342" s="101"/>
      <c r="M342" s="119"/>
      <c r="N342" s="126"/>
      <c r="O342" s="119"/>
      <c r="P342" s="129"/>
      <c r="Q342" s="120"/>
      <c r="R342" s="121"/>
      <c r="S342" s="122"/>
      <c r="T342" s="144"/>
      <c r="U342" s="151"/>
      <c r="V342" s="151"/>
      <c r="W342" s="144"/>
    </row>
    <row r="343" spans="1:23" s="124" customFormat="1" ht="9.75" customHeight="1" x14ac:dyDescent="0.25">
      <c r="A343" s="129"/>
      <c r="B343" s="127"/>
      <c r="C343" s="127"/>
      <c r="D343" s="101"/>
      <c r="E343" s="101"/>
      <c r="F343" s="101"/>
      <c r="G343" s="101"/>
      <c r="H343" s="88"/>
      <c r="I343" s="101"/>
      <c r="J343" s="101"/>
      <c r="K343" s="101"/>
      <c r="L343" s="101"/>
      <c r="M343" s="119"/>
      <c r="N343" s="126"/>
      <c r="O343" s="119"/>
      <c r="P343" s="129"/>
      <c r="Q343" s="120"/>
      <c r="R343" s="121"/>
      <c r="S343" s="122"/>
      <c r="T343" s="144"/>
      <c r="U343" s="151"/>
      <c r="V343" s="151"/>
      <c r="W343" s="144"/>
    </row>
    <row r="344" spans="1:23" s="124" customFormat="1" ht="9.75" customHeight="1" x14ac:dyDescent="0.25">
      <c r="A344" s="129"/>
      <c r="B344" s="129"/>
      <c r="C344" s="129"/>
      <c r="D344" s="101"/>
      <c r="E344" s="135"/>
      <c r="F344" s="101"/>
      <c r="G344" s="135"/>
      <c r="H344" s="136"/>
      <c r="I344" s="101"/>
      <c r="J344" s="101"/>
      <c r="K344" s="101"/>
      <c r="L344" s="101"/>
      <c r="M344" s="119"/>
      <c r="N344" s="137"/>
      <c r="O344" s="138"/>
      <c r="P344" s="129"/>
      <c r="Q344" s="120"/>
      <c r="R344" s="121"/>
      <c r="S344" s="122"/>
      <c r="T344" s="147"/>
      <c r="U344" s="123"/>
    </row>
    <row r="345" spans="1:23" s="124" customFormat="1" x14ac:dyDescent="0.25">
      <c r="A345" s="129"/>
      <c r="B345" s="127"/>
      <c r="C345" s="127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  <c r="P345" s="119"/>
      <c r="Q345" s="120"/>
      <c r="R345" s="121"/>
      <c r="S345" s="122"/>
      <c r="T345" s="147"/>
      <c r="U345" s="123"/>
    </row>
    <row r="346" spans="1:23" s="124" customFormat="1" x14ac:dyDescent="0.25">
      <c r="A346" s="130"/>
      <c r="B346" s="119"/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  <c r="P346" s="119"/>
      <c r="Q346" s="120"/>
      <c r="R346" s="121"/>
      <c r="S346" s="122"/>
      <c r="T346" s="123"/>
      <c r="U346" s="123"/>
    </row>
    <row r="347" spans="1:23" s="124" customFormat="1" x14ac:dyDescent="0.25">
      <c r="A347" s="119"/>
      <c r="B347" s="119"/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  <c r="P347" s="119"/>
      <c r="Q347" s="120"/>
      <c r="R347" s="121"/>
      <c r="S347" s="122"/>
      <c r="T347" s="123"/>
      <c r="U347" s="123"/>
    </row>
    <row r="348" spans="1:23" s="124" customFormat="1" x14ac:dyDescent="0.25">
      <c r="A348" s="119"/>
      <c r="B348" s="119"/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  <c r="P348" s="119"/>
      <c r="Q348" s="120"/>
      <c r="R348" s="121"/>
      <c r="S348" s="122"/>
      <c r="T348" s="123"/>
      <c r="U348" s="123"/>
    </row>
    <row r="349" spans="1:23" s="124" customFormat="1" x14ac:dyDescent="0.25">
      <c r="A349" s="139"/>
      <c r="Q349" s="120"/>
      <c r="R349" s="121"/>
      <c r="S349" s="122"/>
      <c r="T349" s="123"/>
      <c r="U349" s="123"/>
    </row>
    <row r="350" spans="1:23" s="124" customFormat="1" x14ac:dyDescent="0.25">
      <c r="A350" s="119"/>
      <c r="B350" s="119"/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  <c r="P350" s="119"/>
      <c r="Q350" s="120"/>
      <c r="R350" s="121"/>
      <c r="S350" s="122"/>
      <c r="T350" s="123"/>
      <c r="U350" s="123"/>
    </row>
    <row r="351" spans="1:23" s="124" customFormat="1" ht="3.75" customHeight="1" x14ac:dyDescent="0.25">
      <c r="A351" s="119"/>
      <c r="B351" s="119"/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  <c r="P351" s="119"/>
      <c r="Q351" s="120"/>
      <c r="R351" s="121"/>
      <c r="S351" s="122"/>
      <c r="T351" s="123"/>
      <c r="U351" s="123"/>
    </row>
    <row r="352" spans="1:23" s="124" customFormat="1" ht="9.75" customHeight="1" x14ac:dyDescent="0.25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19"/>
      <c r="Q352" s="120"/>
      <c r="R352" s="121"/>
      <c r="S352" s="122"/>
      <c r="T352" s="123"/>
      <c r="U352" s="123"/>
    </row>
    <row r="353" spans="1:21" s="124" customFormat="1" ht="9.75" customHeight="1" x14ac:dyDescent="0.25">
      <c r="A353" s="128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30"/>
      <c r="Q353" s="120"/>
      <c r="R353" s="121"/>
      <c r="S353" s="122"/>
      <c r="T353" s="123"/>
      <c r="U353" s="123"/>
    </row>
    <row r="354" spans="1:21" s="124" customFormat="1" ht="9.75" customHeight="1" x14ac:dyDescent="0.25">
      <c r="A354" s="128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30"/>
      <c r="Q354" s="120"/>
      <c r="R354" s="121"/>
      <c r="S354" s="122"/>
      <c r="T354" s="123"/>
      <c r="U354" s="123"/>
    </row>
    <row r="355" spans="1:21" s="124" customFormat="1" ht="9.75" customHeight="1" x14ac:dyDescent="0.25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30"/>
      <c r="Q355" s="120"/>
      <c r="R355" s="121"/>
      <c r="S355" s="122"/>
      <c r="T355" s="123"/>
      <c r="U355" s="123"/>
    </row>
    <row r="356" spans="1:21" s="124" customFormat="1" ht="9.75" customHeight="1" x14ac:dyDescent="0.25">
      <c r="A356" s="127"/>
      <c r="B356" s="131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19"/>
      <c r="Q356" s="120"/>
      <c r="R356" s="121"/>
      <c r="S356" s="122"/>
      <c r="T356" s="123"/>
      <c r="U356" s="123"/>
    </row>
    <row r="357" spans="1:21" s="124" customFormat="1" ht="9.75" customHeight="1" x14ac:dyDescent="0.25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19"/>
      <c r="Q357" s="120"/>
      <c r="R357" s="121"/>
      <c r="S357" s="122"/>
      <c r="T357" s="123"/>
      <c r="U357" s="123"/>
    </row>
    <row r="358" spans="1:21" s="124" customFormat="1" ht="9.75" customHeight="1" x14ac:dyDescent="0.25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19"/>
      <c r="Q358" s="120"/>
      <c r="R358" s="121"/>
      <c r="S358" s="122"/>
      <c r="T358" s="123"/>
      <c r="U358" s="123"/>
    </row>
    <row r="359" spans="1:21" s="124" customFormat="1" ht="9.75" customHeight="1" x14ac:dyDescent="0.25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19"/>
      <c r="Q359" s="120"/>
      <c r="R359" s="121"/>
      <c r="S359" s="122"/>
      <c r="T359" s="123"/>
      <c r="U359" s="123"/>
    </row>
    <row r="360" spans="1:21" s="124" customFormat="1" ht="9.75" customHeight="1" x14ac:dyDescent="0.25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19"/>
      <c r="Q360" s="120"/>
      <c r="R360" s="121"/>
      <c r="S360" s="122"/>
      <c r="T360" s="123"/>
      <c r="U360" s="123"/>
    </row>
    <row r="361" spans="1:21" s="124" customFormat="1" ht="9.75" customHeight="1" x14ac:dyDescent="0.25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19"/>
      <c r="Q361" s="120"/>
      <c r="R361" s="121"/>
      <c r="S361" s="122"/>
      <c r="T361" s="123"/>
      <c r="U361" s="123"/>
    </row>
    <row r="362" spans="1:21" s="124" customFormat="1" ht="9.75" customHeight="1" x14ac:dyDescent="0.25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19"/>
      <c r="Q362" s="120"/>
      <c r="R362" s="121"/>
      <c r="S362" s="122"/>
      <c r="T362" s="123"/>
      <c r="U362" s="123"/>
    </row>
    <row r="363" spans="1:21" s="124" customFormat="1" ht="9.75" customHeight="1" x14ac:dyDescent="0.25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19"/>
      <c r="Q363" s="120"/>
      <c r="R363" s="121"/>
      <c r="S363" s="122"/>
      <c r="T363" s="123"/>
      <c r="U363" s="123"/>
    </row>
    <row r="364" spans="1:21" s="124" customFormat="1" ht="9.75" customHeight="1" x14ac:dyDescent="0.25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19"/>
      <c r="Q364" s="120"/>
      <c r="R364" s="121"/>
      <c r="S364" s="122"/>
      <c r="T364" s="123"/>
      <c r="U364" s="123"/>
    </row>
    <row r="365" spans="1:21" s="124" customFormat="1" ht="9.75" customHeight="1" x14ac:dyDescent="0.25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19"/>
      <c r="Q365" s="120"/>
      <c r="R365" s="121"/>
      <c r="S365" s="122"/>
      <c r="T365" s="123"/>
      <c r="U365" s="123"/>
    </row>
    <row r="366" spans="1:21" s="124" customFormat="1" ht="9.75" customHeight="1" x14ac:dyDescent="0.25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19"/>
      <c r="Q366" s="120"/>
      <c r="R366" s="121"/>
      <c r="S366" s="122"/>
      <c r="T366" s="123"/>
      <c r="U366" s="123"/>
    </row>
    <row r="367" spans="1:21" s="124" customFormat="1" ht="9.75" customHeight="1" x14ac:dyDescent="0.25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19"/>
      <c r="Q367" s="120"/>
      <c r="R367" s="121"/>
      <c r="S367" s="122"/>
      <c r="T367" s="123"/>
      <c r="U367" s="123"/>
    </row>
    <row r="368" spans="1:21" s="124" customFormat="1" ht="9.75" customHeight="1" x14ac:dyDescent="0.25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19"/>
      <c r="Q368" s="120"/>
      <c r="R368" s="121"/>
      <c r="S368" s="122"/>
      <c r="T368" s="123"/>
      <c r="U368" s="123"/>
    </row>
    <row r="369" spans="1:29" s="124" customFormat="1" ht="9.75" customHeight="1" x14ac:dyDescent="0.25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19"/>
      <c r="Q369" s="120"/>
      <c r="R369" s="121"/>
      <c r="S369" s="122"/>
      <c r="T369" s="123"/>
      <c r="U369" s="123"/>
    </row>
    <row r="370" spans="1:29" s="124" customFormat="1" ht="9.75" customHeight="1" x14ac:dyDescent="0.25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19"/>
      <c r="Q370" s="120"/>
      <c r="R370" s="121"/>
      <c r="S370" s="122"/>
      <c r="T370" s="123"/>
      <c r="U370" s="123"/>
    </row>
    <row r="371" spans="1:29" s="124" customFormat="1" ht="9.75" customHeight="1" x14ac:dyDescent="0.25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19"/>
      <c r="Q371" s="120"/>
      <c r="R371" s="121"/>
      <c r="S371" s="122"/>
      <c r="T371" s="123"/>
      <c r="U371" s="123"/>
    </row>
    <row r="372" spans="1:29" s="124" customFormat="1" ht="9.75" customHeight="1" x14ac:dyDescent="0.25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19"/>
      <c r="Q372" s="120"/>
      <c r="R372" s="121"/>
      <c r="S372" s="122"/>
      <c r="T372" s="123"/>
      <c r="U372" s="123"/>
    </row>
    <row r="373" spans="1:29" s="124" customFormat="1" ht="9.75" customHeight="1" x14ac:dyDescent="0.25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19"/>
      <c r="Q373" s="120"/>
      <c r="R373" s="121"/>
      <c r="S373" s="122"/>
      <c r="T373" s="123"/>
      <c r="U373" s="123"/>
    </row>
    <row r="374" spans="1:29" s="124" customFormat="1" ht="9.75" customHeight="1" x14ac:dyDescent="0.25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19"/>
      <c r="Q374" s="120"/>
      <c r="R374" s="121"/>
      <c r="S374" s="122"/>
      <c r="T374" s="123"/>
      <c r="U374" s="123"/>
    </row>
    <row r="375" spans="1:29" s="124" customFormat="1" ht="9.75" customHeight="1" x14ac:dyDescent="0.25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19"/>
      <c r="Q375" s="120"/>
      <c r="R375" s="121"/>
      <c r="S375" s="122"/>
      <c r="T375" s="123"/>
      <c r="U375" s="123"/>
    </row>
    <row r="376" spans="1:29" s="124" customFormat="1" ht="9.75" customHeight="1" x14ac:dyDescent="0.25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19"/>
      <c r="Q376" s="120"/>
      <c r="R376" s="121"/>
      <c r="S376" s="122"/>
      <c r="T376" s="123"/>
      <c r="U376" s="123"/>
    </row>
    <row r="377" spans="1:29" s="124" customFormat="1" ht="9.75" customHeight="1" x14ac:dyDescent="0.25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19"/>
      <c r="Q377" s="120"/>
      <c r="R377" s="121"/>
      <c r="S377" s="122"/>
      <c r="T377" s="123"/>
      <c r="U377" s="123"/>
    </row>
    <row r="378" spans="1:29" s="124" customFormat="1" ht="9.75" customHeight="1" x14ac:dyDescent="0.25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19"/>
      <c r="Q378" s="120"/>
      <c r="R378" s="121"/>
      <c r="S378" s="122"/>
      <c r="T378" s="123"/>
      <c r="U378" s="123"/>
    </row>
    <row r="379" spans="1:29" s="124" customFormat="1" ht="9.75" customHeight="1" x14ac:dyDescent="0.25">
      <c r="A379" s="129"/>
      <c r="B379" s="127"/>
      <c r="C379" s="127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0"/>
      <c r="R379" s="121"/>
      <c r="S379" s="122"/>
      <c r="T379" s="123"/>
      <c r="U379" s="123"/>
    </row>
    <row r="380" spans="1:29" s="124" customFormat="1" ht="9.75" customHeight="1" x14ac:dyDescent="0.25">
      <c r="A380" s="129"/>
      <c r="B380" s="127"/>
      <c r="C380" s="127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0"/>
      <c r="R380" s="121"/>
      <c r="S380" s="122"/>
      <c r="T380" s="123"/>
      <c r="U380" s="123"/>
    </row>
    <row r="381" spans="1:29" s="124" customFormat="1" ht="9.75" customHeight="1" x14ac:dyDescent="0.25">
      <c r="A381" s="129"/>
      <c r="B381" s="127"/>
      <c r="C381" s="127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0"/>
      <c r="R381" s="121"/>
      <c r="S381" s="122"/>
      <c r="T381" s="123"/>
      <c r="U381" s="123"/>
    </row>
    <row r="382" spans="1:29" s="124" customFormat="1" ht="9.75" customHeight="1" x14ac:dyDescent="0.25">
      <c r="A382" s="129"/>
      <c r="B382" s="127"/>
      <c r="C382" s="127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0"/>
      <c r="R382" s="120"/>
      <c r="S382" s="122"/>
      <c r="T382" s="123"/>
      <c r="U382" s="123"/>
      <c r="X382" s="125"/>
      <c r="Y382" s="125"/>
      <c r="Z382" s="125"/>
      <c r="AA382" s="125"/>
      <c r="AB382" s="125"/>
      <c r="AC382" s="125"/>
    </row>
    <row r="383" spans="1:29" s="124" customFormat="1" ht="9.75" customHeight="1" x14ac:dyDescent="0.25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0"/>
      <c r="R383" s="120"/>
      <c r="S383" s="122"/>
      <c r="T383" s="123"/>
      <c r="U383" s="123"/>
      <c r="V383" s="152"/>
      <c r="W383" s="152"/>
      <c r="X383" s="125"/>
    </row>
    <row r="384" spans="1:29" s="124" customFormat="1" ht="9.75" customHeight="1" x14ac:dyDescent="0.25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0"/>
      <c r="R384" s="121"/>
      <c r="S384" s="122"/>
      <c r="T384" s="140"/>
      <c r="U384" s="140"/>
      <c r="V384" s="140"/>
      <c r="W384" s="140"/>
      <c r="X384" s="141"/>
    </row>
    <row r="385" spans="1:24" s="124" customFormat="1" ht="9.75" customHeight="1" x14ac:dyDescent="0.25">
      <c r="A385" s="129"/>
      <c r="B385" s="129"/>
      <c r="C385" s="129"/>
      <c r="D385" s="132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30"/>
      <c r="Q385" s="120"/>
      <c r="R385" s="120"/>
      <c r="S385" s="122"/>
      <c r="T385" s="134"/>
      <c r="U385" s="134"/>
      <c r="V385" s="142"/>
      <c r="W385" s="142"/>
      <c r="X385" s="123"/>
    </row>
    <row r="386" spans="1:24" s="124" customFormat="1" ht="9.75" customHeight="1" x14ac:dyDescent="0.25">
      <c r="A386" s="129"/>
      <c r="B386" s="127"/>
      <c r="C386" s="127"/>
      <c r="D386" s="133"/>
      <c r="E386" s="101"/>
      <c r="F386" s="101"/>
      <c r="G386" s="101"/>
      <c r="H386" s="88"/>
      <c r="I386" s="101"/>
      <c r="J386" s="88"/>
      <c r="K386" s="101"/>
      <c r="L386" s="101"/>
      <c r="M386" s="119"/>
      <c r="N386" s="126"/>
      <c r="O386" s="119"/>
      <c r="P386" s="129"/>
      <c r="Q386" s="120"/>
      <c r="R386" s="120"/>
      <c r="S386" s="122"/>
      <c r="T386" s="153"/>
      <c r="U386" s="144"/>
      <c r="V386" s="88"/>
      <c r="W386" s="145"/>
      <c r="X386" s="143"/>
    </row>
    <row r="387" spans="1:24" s="124" customFormat="1" ht="9.75" customHeight="1" x14ac:dyDescent="0.25">
      <c r="A387" s="129"/>
      <c r="B387" s="127"/>
      <c r="C387" s="127"/>
      <c r="D387" s="133"/>
      <c r="E387" s="101"/>
      <c r="F387" s="101"/>
      <c r="G387" s="101"/>
      <c r="H387" s="88"/>
      <c r="I387" s="101"/>
      <c r="J387" s="88"/>
      <c r="K387" s="101"/>
      <c r="L387" s="101"/>
      <c r="M387" s="119"/>
      <c r="N387" s="126"/>
      <c r="O387" s="119"/>
      <c r="P387" s="129"/>
      <c r="Q387" s="120"/>
      <c r="R387" s="120"/>
      <c r="S387" s="122"/>
      <c r="T387" s="153"/>
      <c r="U387" s="144"/>
      <c r="V387" s="88"/>
      <c r="W387" s="145"/>
      <c r="X387" s="143"/>
    </row>
    <row r="388" spans="1:24" s="124" customFormat="1" ht="9.75" customHeight="1" x14ac:dyDescent="0.25">
      <c r="A388" s="129"/>
      <c r="B388" s="127"/>
      <c r="C388" s="127"/>
      <c r="D388" s="133"/>
      <c r="E388" s="101"/>
      <c r="F388" s="101"/>
      <c r="G388" s="101"/>
      <c r="H388" s="88"/>
      <c r="I388" s="101"/>
      <c r="J388" s="88"/>
      <c r="K388" s="101"/>
      <c r="L388" s="101"/>
      <c r="M388" s="119"/>
      <c r="N388" s="126"/>
      <c r="O388" s="119"/>
      <c r="P388" s="129"/>
      <c r="Q388" s="120"/>
      <c r="R388" s="120"/>
      <c r="S388" s="122"/>
      <c r="T388" s="153"/>
      <c r="U388" s="144"/>
      <c r="V388" s="88"/>
      <c r="W388" s="145"/>
      <c r="X388" s="143"/>
    </row>
    <row r="389" spans="1:24" s="124" customFormat="1" ht="9.75" customHeight="1" x14ac:dyDescent="0.25">
      <c r="A389" s="129"/>
      <c r="B389" s="127"/>
      <c r="C389" s="127"/>
      <c r="D389" s="133"/>
      <c r="E389" s="101"/>
      <c r="F389" s="101"/>
      <c r="G389" s="101"/>
      <c r="H389" s="88"/>
      <c r="I389" s="101"/>
      <c r="J389" s="88"/>
      <c r="K389" s="101"/>
      <c r="L389" s="101"/>
      <c r="M389" s="119"/>
      <c r="N389" s="126"/>
      <c r="O389" s="119"/>
      <c r="P389" s="129"/>
      <c r="Q389" s="120"/>
      <c r="R389" s="120"/>
      <c r="S389" s="122"/>
      <c r="T389" s="153"/>
      <c r="U389" s="144"/>
      <c r="V389" s="88"/>
      <c r="W389" s="145"/>
      <c r="X389" s="143"/>
    </row>
    <row r="390" spans="1:24" s="124" customFormat="1" ht="9.75" customHeight="1" x14ac:dyDescent="0.25">
      <c r="A390" s="129"/>
      <c r="B390" s="127"/>
      <c r="C390" s="127"/>
      <c r="D390" s="133"/>
      <c r="E390" s="101"/>
      <c r="F390" s="101"/>
      <c r="G390" s="101"/>
      <c r="H390" s="88"/>
      <c r="I390" s="101"/>
      <c r="J390" s="88"/>
      <c r="K390" s="101"/>
      <c r="L390" s="101"/>
      <c r="M390" s="119"/>
      <c r="N390" s="126"/>
      <c r="O390" s="119"/>
      <c r="P390" s="129"/>
      <c r="Q390" s="120"/>
      <c r="R390" s="120"/>
      <c r="S390" s="122"/>
      <c r="T390" s="153"/>
      <c r="U390" s="144"/>
      <c r="V390" s="88"/>
      <c r="W390" s="145"/>
      <c r="X390" s="143"/>
    </row>
    <row r="391" spans="1:24" s="124" customFormat="1" ht="9.75" customHeight="1" x14ac:dyDescent="0.25">
      <c r="A391" s="129"/>
      <c r="B391" s="127"/>
      <c r="C391" s="127"/>
      <c r="D391" s="133"/>
      <c r="E391" s="101"/>
      <c r="F391" s="101"/>
      <c r="G391" s="101"/>
      <c r="H391" s="88"/>
      <c r="I391" s="101"/>
      <c r="J391" s="88"/>
      <c r="K391" s="101"/>
      <c r="L391" s="101"/>
      <c r="M391" s="119"/>
      <c r="N391" s="126"/>
      <c r="O391" s="119"/>
      <c r="P391" s="129"/>
      <c r="Q391" s="120"/>
      <c r="R391" s="120"/>
      <c r="S391" s="122"/>
      <c r="T391" s="153"/>
      <c r="U391" s="144"/>
      <c r="V391" s="88"/>
      <c r="W391" s="145"/>
      <c r="X391" s="143"/>
    </row>
    <row r="392" spans="1:24" s="124" customFormat="1" ht="9.75" customHeight="1" x14ac:dyDescent="0.25">
      <c r="A392" s="129"/>
      <c r="B392" s="127"/>
      <c r="C392" s="127"/>
      <c r="D392" s="133"/>
      <c r="E392" s="101"/>
      <c r="F392" s="101"/>
      <c r="G392" s="101"/>
      <c r="H392" s="88"/>
      <c r="I392" s="101"/>
      <c r="J392" s="88"/>
      <c r="K392" s="101"/>
      <c r="L392" s="101"/>
      <c r="M392" s="119"/>
      <c r="N392" s="126"/>
      <c r="O392" s="119"/>
      <c r="P392" s="129"/>
      <c r="Q392" s="120"/>
      <c r="R392" s="120"/>
      <c r="S392" s="122"/>
      <c r="T392" s="153"/>
      <c r="U392" s="144"/>
      <c r="V392" s="88"/>
      <c r="W392" s="145"/>
      <c r="X392" s="143"/>
    </row>
    <row r="393" spans="1:24" s="124" customFormat="1" ht="9.75" customHeight="1" x14ac:dyDescent="0.25">
      <c r="A393" s="129"/>
      <c r="B393" s="127"/>
      <c r="C393" s="127"/>
      <c r="D393" s="133"/>
      <c r="E393" s="101"/>
      <c r="F393" s="101"/>
      <c r="G393" s="101"/>
      <c r="H393" s="88"/>
      <c r="I393" s="101"/>
      <c r="J393" s="88"/>
      <c r="K393" s="101"/>
      <c r="L393" s="101"/>
      <c r="M393" s="119"/>
      <c r="N393" s="126"/>
      <c r="O393" s="119"/>
      <c r="P393" s="129"/>
      <c r="Q393" s="120"/>
      <c r="R393" s="120"/>
      <c r="S393" s="122"/>
      <c r="T393" s="153"/>
      <c r="U393" s="144"/>
      <c r="V393" s="88"/>
      <c r="W393" s="145"/>
      <c r="X393" s="143"/>
    </row>
    <row r="394" spans="1:24" s="124" customFormat="1" ht="9.75" customHeight="1" x14ac:dyDescent="0.25">
      <c r="A394" s="129"/>
      <c r="B394" s="127"/>
      <c r="C394" s="127"/>
      <c r="D394" s="133"/>
      <c r="E394" s="101"/>
      <c r="F394" s="101"/>
      <c r="G394" s="101"/>
      <c r="H394" s="88"/>
      <c r="I394" s="101"/>
      <c r="J394" s="88"/>
      <c r="K394" s="101"/>
      <c r="L394" s="101"/>
      <c r="M394" s="119"/>
      <c r="N394" s="126"/>
      <c r="O394" s="119"/>
      <c r="P394" s="129"/>
      <c r="Q394" s="120"/>
      <c r="R394" s="120"/>
      <c r="S394" s="122"/>
      <c r="T394" s="153"/>
      <c r="U394" s="144"/>
      <c r="V394" s="88"/>
      <c r="W394" s="145"/>
      <c r="X394" s="143"/>
    </row>
    <row r="395" spans="1:24" s="124" customFormat="1" ht="9.75" customHeight="1" x14ac:dyDescent="0.25">
      <c r="A395" s="129"/>
      <c r="B395" s="127"/>
      <c r="C395" s="127"/>
      <c r="D395" s="133"/>
      <c r="E395" s="101"/>
      <c r="F395" s="101"/>
      <c r="G395" s="101"/>
      <c r="H395" s="88"/>
      <c r="I395" s="101"/>
      <c r="J395" s="88"/>
      <c r="K395" s="101"/>
      <c r="L395" s="101"/>
      <c r="M395" s="119"/>
      <c r="N395" s="126"/>
      <c r="O395" s="119"/>
      <c r="P395" s="129"/>
      <c r="Q395" s="120"/>
      <c r="R395" s="120"/>
      <c r="S395" s="122"/>
      <c r="T395" s="153"/>
      <c r="U395" s="144"/>
      <c r="V395" s="88"/>
      <c r="W395" s="145"/>
      <c r="X395" s="143"/>
    </row>
    <row r="396" spans="1:24" s="124" customFormat="1" ht="9.75" customHeight="1" x14ac:dyDescent="0.25">
      <c r="A396" s="129"/>
      <c r="B396" s="127"/>
      <c r="C396" s="127"/>
      <c r="D396" s="133"/>
      <c r="E396" s="101"/>
      <c r="F396" s="101"/>
      <c r="G396" s="101"/>
      <c r="H396" s="88"/>
      <c r="I396" s="101"/>
      <c r="J396" s="88"/>
      <c r="K396" s="101"/>
      <c r="L396" s="101"/>
      <c r="M396" s="119"/>
      <c r="N396" s="126"/>
      <c r="O396" s="119"/>
      <c r="P396" s="129"/>
      <c r="Q396" s="120"/>
      <c r="R396" s="120"/>
      <c r="S396" s="122"/>
      <c r="T396" s="153"/>
      <c r="U396" s="144"/>
      <c r="V396" s="88"/>
      <c r="W396" s="145"/>
      <c r="X396" s="143"/>
    </row>
    <row r="397" spans="1:24" s="124" customFormat="1" ht="9.75" customHeight="1" x14ac:dyDescent="0.25">
      <c r="A397" s="129"/>
      <c r="B397" s="127"/>
      <c r="C397" s="127"/>
      <c r="D397" s="133"/>
      <c r="E397" s="101"/>
      <c r="F397" s="101"/>
      <c r="G397" s="101"/>
      <c r="H397" s="88"/>
      <c r="I397" s="101"/>
      <c r="J397" s="88"/>
      <c r="K397" s="101"/>
      <c r="L397" s="101"/>
      <c r="M397" s="119"/>
      <c r="N397" s="126"/>
      <c r="O397" s="119"/>
      <c r="P397" s="129"/>
      <c r="Q397" s="120"/>
      <c r="R397" s="120"/>
      <c r="S397" s="122"/>
      <c r="T397" s="153"/>
      <c r="U397" s="144"/>
      <c r="V397" s="88"/>
      <c r="W397" s="145"/>
      <c r="X397" s="143"/>
    </row>
    <row r="398" spans="1:24" s="124" customFormat="1" ht="9.75" customHeight="1" x14ac:dyDescent="0.25">
      <c r="A398" s="129"/>
      <c r="B398" s="127"/>
      <c r="C398" s="127"/>
      <c r="D398" s="133"/>
      <c r="E398" s="101"/>
      <c r="F398" s="101"/>
      <c r="G398" s="101"/>
      <c r="H398" s="88"/>
      <c r="I398" s="101"/>
      <c r="J398" s="88"/>
      <c r="K398" s="101"/>
      <c r="L398" s="101"/>
      <c r="M398" s="119"/>
      <c r="N398" s="126"/>
      <c r="O398" s="119"/>
      <c r="P398" s="129"/>
      <c r="Q398" s="120"/>
      <c r="R398" s="120"/>
      <c r="S398" s="122"/>
      <c r="T398" s="153"/>
      <c r="U398" s="144"/>
      <c r="V398" s="88"/>
      <c r="W398" s="145"/>
      <c r="X398" s="143"/>
    </row>
    <row r="399" spans="1:24" s="124" customFormat="1" ht="9.75" customHeight="1" x14ac:dyDescent="0.25">
      <c r="A399" s="129"/>
      <c r="B399" s="127"/>
      <c r="C399" s="127"/>
      <c r="D399" s="133"/>
      <c r="E399" s="101"/>
      <c r="F399" s="101"/>
      <c r="G399" s="101"/>
      <c r="H399" s="88"/>
      <c r="I399" s="101"/>
      <c r="J399" s="88"/>
      <c r="K399" s="101"/>
      <c r="L399" s="101"/>
      <c r="M399" s="119"/>
      <c r="N399" s="126"/>
      <c r="O399" s="119"/>
      <c r="P399" s="129"/>
      <c r="Q399" s="120"/>
      <c r="R399" s="120"/>
      <c r="S399" s="122"/>
      <c r="T399" s="153"/>
      <c r="U399" s="144"/>
      <c r="V399" s="88"/>
      <c r="W399" s="145"/>
      <c r="X399" s="143"/>
    </row>
    <row r="400" spans="1:24" s="124" customFormat="1" ht="9.75" customHeight="1" x14ac:dyDescent="0.25">
      <c r="A400" s="129"/>
      <c r="B400" s="127"/>
      <c r="C400" s="127"/>
      <c r="D400" s="133"/>
      <c r="E400" s="101"/>
      <c r="F400" s="101"/>
      <c r="G400" s="101"/>
      <c r="H400" s="88"/>
      <c r="I400" s="101"/>
      <c r="J400" s="88"/>
      <c r="K400" s="101"/>
      <c r="L400" s="101"/>
      <c r="M400" s="119"/>
      <c r="N400" s="126"/>
      <c r="O400" s="119"/>
      <c r="P400" s="129"/>
      <c r="Q400" s="120"/>
      <c r="R400" s="120"/>
      <c r="S400" s="122"/>
      <c r="T400" s="153"/>
      <c r="U400" s="144"/>
      <c r="V400" s="88"/>
      <c r="W400" s="145"/>
      <c r="X400" s="143"/>
    </row>
    <row r="401" spans="1:24" s="124" customFormat="1" ht="9.75" customHeight="1" x14ac:dyDescent="0.25">
      <c r="A401" s="129"/>
      <c r="B401" s="127"/>
      <c r="C401" s="127"/>
      <c r="D401" s="133"/>
      <c r="E401" s="101"/>
      <c r="F401" s="101"/>
      <c r="G401" s="101"/>
      <c r="H401" s="88"/>
      <c r="I401" s="101"/>
      <c r="J401" s="88"/>
      <c r="K401" s="101"/>
      <c r="L401" s="101"/>
      <c r="M401" s="119"/>
      <c r="N401" s="126"/>
      <c r="O401" s="119"/>
      <c r="P401" s="129"/>
      <c r="Q401" s="120"/>
      <c r="R401" s="120"/>
      <c r="S401" s="122"/>
      <c r="T401" s="153"/>
      <c r="U401" s="144"/>
      <c r="V401" s="88"/>
      <c r="W401" s="145"/>
      <c r="X401" s="143"/>
    </row>
    <row r="402" spans="1:24" s="124" customFormat="1" ht="9.75" customHeight="1" x14ac:dyDescent="0.25">
      <c r="A402" s="129"/>
      <c r="B402" s="127"/>
      <c r="C402" s="127"/>
      <c r="D402" s="133"/>
      <c r="E402" s="101"/>
      <c r="F402" s="101"/>
      <c r="G402" s="101"/>
      <c r="H402" s="88"/>
      <c r="I402" s="101"/>
      <c r="J402" s="88"/>
      <c r="K402" s="101"/>
      <c r="L402" s="101"/>
      <c r="M402" s="119"/>
      <c r="N402" s="126"/>
      <c r="O402" s="119"/>
      <c r="P402" s="129"/>
      <c r="Q402" s="120"/>
      <c r="R402" s="120"/>
      <c r="S402" s="122"/>
      <c r="T402" s="153"/>
      <c r="U402" s="144"/>
      <c r="V402" s="88"/>
      <c r="W402" s="145"/>
      <c r="X402" s="143"/>
    </row>
    <row r="403" spans="1:24" s="124" customFormat="1" ht="9.75" customHeight="1" x14ac:dyDescent="0.25">
      <c r="A403" s="129"/>
      <c r="B403" s="127"/>
      <c r="C403" s="127"/>
      <c r="D403" s="133"/>
      <c r="E403" s="101"/>
      <c r="F403" s="101"/>
      <c r="G403" s="101"/>
      <c r="H403" s="88"/>
      <c r="I403" s="101"/>
      <c r="J403" s="88"/>
      <c r="K403" s="101"/>
      <c r="L403" s="101"/>
      <c r="M403" s="119"/>
      <c r="N403" s="126"/>
      <c r="O403" s="119"/>
      <c r="P403" s="129"/>
      <c r="Q403" s="120"/>
      <c r="R403" s="120"/>
      <c r="S403" s="122"/>
      <c r="T403" s="153"/>
      <c r="U403" s="144"/>
      <c r="V403" s="88"/>
      <c r="W403" s="145"/>
      <c r="X403" s="143"/>
    </row>
    <row r="404" spans="1:24" s="124" customFormat="1" ht="9.75" customHeight="1" x14ac:dyDescent="0.25">
      <c r="A404" s="129"/>
      <c r="B404" s="127"/>
      <c r="C404" s="127"/>
      <c r="D404" s="133"/>
      <c r="E404" s="101"/>
      <c r="F404" s="101"/>
      <c r="G404" s="101"/>
      <c r="H404" s="88"/>
      <c r="I404" s="101"/>
      <c r="J404" s="88"/>
      <c r="K404" s="101"/>
      <c r="L404" s="101"/>
      <c r="M404" s="119"/>
      <c r="N404" s="126"/>
      <c r="O404" s="119"/>
      <c r="P404" s="129"/>
      <c r="Q404" s="120"/>
      <c r="R404" s="120"/>
      <c r="S404" s="122"/>
      <c r="T404" s="153"/>
      <c r="U404" s="144"/>
      <c r="V404" s="88"/>
      <c r="W404" s="145"/>
      <c r="X404" s="143"/>
    </row>
    <row r="405" spans="1:24" s="124" customFormat="1" ht="9.75" customHeight="1" x14ac:dyDescent="0.25">
      <c r="A405" s="129"/>
      <c r="B405" s="127"/>
      <c r="C405" s="127"/>
      <c r="D405" s="133"/>
      <c r="E405" s="101"/>
      <c r="F405" s="101"/>
      <c r="G405" s="101"/>
      <c r="H405" s="88"/>
      <c r="I405" s="101"/>
      <c r="J405" s="88"/>
      <c r="K405" s="101"/>
      <c r="L405" s="101"/>
      <c r="M405" s="119"/>
      <c r="N405" s="126"/>
      <c r="O405" s="119"/>
      <c r="P405" s="129"/>
      <c r="Q405" s="120"/>
      <c r="R405" s="120"/>
      <c r="S405" s="122"/>
      <c r="T405" s="153"/>
      <c r="U405" s="144"/>
      <c r="V405" s="88"/>
      <c r="W405" s="145"/>
      <c r="X405" s="143"/>
    </row>
    <row r="406" spans="1:24" s="124" customFormat="1" ht="9.75" customHeight="1" x14ac:dyDescent="0.25">
      <c r="A406" s="129"/>
      <c r="B406" s="127"/>
      <c r="C406" s="127"/>
      <c r="D406" s="133"/>
      <c r="E406" s="101"/>
      <c r="F406" s="101"/>
      <c r="G406" s="101"/>
      <c r="H406" s="88"/>
      <c r="I406" s="101"/>
      <c r="J406" s="88"/>
      <c r="K406" s="101"/>
      <c r="L406" s="101"/>
      <c r="M406" s="119"/>
      <c r="N406" s="126"/>
      <c r="O406" s="119"/>
      <c r="P406" s="129"/>
      <c r="Q406" s="120"/>
      <c r="R406" s="120"/>
      <c r="S406" s="122"/>
      <c r="T406" s="153"/>
      <c r="U406" s="144"/>
      <c r="V406" s="88"/>
      <c r="W406" s="145"/>
      <c r="X406" s="143"/>
    </row>
    <row r="407" spans="1:24" s="124" customFormat="1" ht="9.75" customHeight="1" x14ac:dyDescent="0.25">
      <c r="A407" s="129"/>
      <c r="B407" s="127"/>
      <c r="C407" s="127"/>
      <c r="D407" s="133"/>
      <c r="E407" s="101"/>
      <c r="F407" s="101"/>
      <c r="G407" s="101"/>
      <c r="H407" s="88"/>
      <c r="I407" s="101"/>
      <c r="J407" s="88"/>
      <c r="K407" s="101"/>
      <c r="L407" s="101"/>
      <c r="M407" s="119"/>
      <c r="N407" s="126"/>
      <c r="O407" s="119"/>
      <c r="P407" s="129"/>
      <c r="Q407" s="120"/>
      <c r="R407" s="120"/>
      <c r="S407" s="122"/>
      <c r="T407" s="153"/>
      <c r="U407" s="144"/>
      <c r="V407" s="88"/>
      <c r="W407" s="145"/>
      <c r="X407" s="143"/>
    </row>
    <row r="408" spans="1:24" s="124" customFormat="1" ht="9.75" customHeight="1" x14ac:dyDescent="0.25">
      <c r="A408" s="129"/>
      <c r="B408" s="127"/>
      <c r="C408" s="127"/>
      <c r="D408" s="133"/>
      <c r="E408" s="101"/>
      <c r="F408" s="101"/>
      <c r="G408" s="101"/>
      <c r="H408" s="88"/>
      <c r="I408" s="101"/>
      <c r="J408" s="88"/>
      <c r="K408" s="101"/>
      <c r="L408" s="101"/>
      <c r="M408" s="119"/>
      <c r="N408" s="126"/>
      <c r="O408" s="119"/>
      <c r="P408" s="129"/>
      <c r="Q408" s="120"/>
      <c r="R408" s="120"/>
      <c r="S408" s="122"/>
      <c r="T408" s="153"/>
      <c r="U408" s="144"/>
      <c r="V408" s="88"/>
      <c r="W408" s="145"/>
      <c r="X408" s="143"/>
    </row>
    <row r="409" spans="1:24" s="124" customFormat="1" ht="9.75" customHeight="1" x14ac:dyDescent="0.25">
      <c r="A409" s="129"/>
      <c r="B409" s="127"/>
      <c r="C409" s="127"/>
      <c r="D409" s="133"/>
      <c r="E409" s="101"/>
      <c r="F409" s="101"/>
      <c r="G409" s="101"/>
      <c r="H409" s="88"/>
      <c r="I409" s="101"/>
      <c r="J409" s="88"/>
      <c r="K409" s="101"/>
      <c r="L409" s="101"/>
      <c r="M409" s="119"/>
      <c r="N409" s="126"/>
      <c r="O409" s="119"/>
      <c r="P409" s="129"/>
      <c r="Q409" s="120"/>
      <c r="R409" s="120"/>
      <c r="S409" s="122"/>
      <c r="T409" s="153"/>
      <c r="U409" s="144"/>
      <c r="V409" s="88"/>
      <c r="W409" s="145"/>
      <c r="X409" s="143"/>
    </row>
    <row r="410" spans="1:24" s="124" customFormat="1" ht="9.75" customHeight="1" x14ac:dyDescent="0.25">
      <c r="A410" s="129"/>
      <c r="B410" s="127"/>
      <c r="C410" s="127"/>
      <c r="D410" s="133"/>
      <c r="E410" s="101"/>
      <c r="F410" s="101"/>
      <c r="G410" s="101"/>
      <c r="H410" s="88"/>
      <c r="I410" s="101"/>
      <c r="J410" s="88"/>
      <c r="K410" s="101"/>
      <c r="L410" s="101"/>
      <c r="M410" s="119"/>
      <c r="N410" s="126"/>
      <c r="O410" s="119"/>
      <c r="P410" s="129"/>
      <c r="Q410" s="120"/>
      <c r="R410" s="120"/>
      <c r="S410" s="122"/>
      <c r="T410" s="153"/>
      <c r="U410" s="144"/>
      <c r="V410" s="88"/>
      <c r="W410" s="145"/>
      <c r="X410" s="143"/>
    </row>
    <row r="411" spans="1:24" s="124" customFormat="1" ht="9.75" customHeight="1" x14ac:dyDescent="0.25">
      <c r="A411" s="129"/>
      <c r="B411" s="127"/>
      <c r="C411" s="127"/>
      <c r="D411" s="133"/>
      <c r="E411" s="101"/>
      <c r="F411" s="101"/>
      <c r="G411" s="101"/>
      <c r="H411" s="88"/>
      <c r="I411" s="101"/>
      <c r="J411" s="88"/>
      <c r="K411" s="101"/>
      <c r="L411" s="101"/>
      <c r="M411" s="119"/>
      <c r="N411" s="126"/>
      <c r="O411" s="119"/>
      <c r="P411" s="129"/>
      <c r="Q411" s="120"/>
      <c r="R411" s="120"/>
      <c r="S411" s="122"/>
      <c r="T411" s="153"/>
      <c r="U411" s="144"/>
      <c r="V411" s="88"/>
      <c r="W411" s="145"/>
      <c r="X411" s="143"/>
    </row>
    <row r="412" spans="1:24" s="124" customFormat="1" ht="9.75" customHeight="1" x14ac:dyDescent="0.25">
      <c r="A412" s="129"/>
      <c r="B412" s="127"/>
      <c r="C412" s="127"/>
      <c r="D412" s="133"/>
      <c r="E412" s="101"/>
      <c r="F412" s="101"/>
      <c r="G412" s="101"/>
      <c r="H412" s="88"/>
      <c r="I412" s="101"/>
      <c r="J412" s="88"/>
      <c r="K412" s="101"/>
      <c r="L412" s="101"/>
      <c r="M412" s="119"/>
      <c r="N412" s="126"/>
      <c r="O412" s="119"/>
      <c r="P412" s="129"/>
      <c r="Q412" s="120"/>
      <c r="R412" s="120"/>
      <c r="S412" s="122"/>
      <c r="T412" s="153"/>
      <c r="U412" s="144"/>
      <c r="V412" s="88"/>
      <c r="W412" s="145"/>
      <c r="X412" s="143"/>
    </row>
    <row r="413" spans="1:24" s="124" customFormat="1" ht="9.75" customHeight="1" x14ac:dyDescent="0.25">
      <c r="A413" s="129"/>
      <c r="B413" s="127"/>
      <c r="C413" s="127"/>
      <c r="D413" s="133"/>
      <c r="E413" s="101"/>
      <c r="F413" s="101"/>
      <c r="G413" s="101"/>
      <c r="H413" s="88"/>
      <c r="I413" s="101"/>
      <c r="J413" s="88"/>
      <c r="K413" s="101"/>
      <c r="L413" s="101"/>
      <c r="M413" s="119"/>
      <c r="N413" s="126"/>
      <c r="O413" s="119"/>
      <c r="P413" s="129"/>
      <c r="Q413" s="120"/>
      <c r="R413" s="120"/>
      <c r="S413" s="122"/>
      <c r="T413" s="153"/>
      <c r="U413" s="144"/>
      <c r="V413" s="88"/>
      <c r="W413" s="145"/>
      <c r="X413" s="143"/>
    </row>
    <row r="414" spans="1:24" s="124" customFormat="1" ht="9.75" customHeight="1" x14ac:dyDescent="0.25">
      <c r="A414" s="129"/>
      <c r="B414" s="127"/>
      <c r="C414" s="127"/>
      <c r="D414" s="101"/>
      <c r="E414" s="101"/>
      <c r="F414" s="101"/>
      <c r="G414" s="101"/>
      <c r="H414" s="88"/>
      <c r="I414" s="101"/>
      <c r="J414" s="88"/>
      <c r="K414" s="101"/>
      <c r="L414" s="101"/>
      <c r="M414" s="119"/>
      <c r="N414" s="126"/>
      <c r="O414" s="119"/>
      <c r="P414" s="129"/>
      <c r="Q414" s="120"/>
      <c r="R414" s="120"/>
      <c r="S414" s="122"/>
      <c r="T414" s="153"/>
      <c r="U414" s="144"/>
      <c r="V414" s="88"/>
      <c r="W414" s="145"/>
      <c r="X414" s="143"/>
    </row>
    <row r="415" spans="1:24" s="124" customFormat="1" ht="9.75" customHeight="1" x14ac:dyDescent="0.25">
      <c r="A415" s="129"/>
      <c r="B415" s="127"/>
      <c r="C415" s="127"/>
      <c r="D415" s="101"/>
      <c r="E415" s="101"/>
      <c r="F415" s="101"/>
      <c r="G415" s="101"/>
      <c r="H415" s="88"/>
      <c r="I415" s="101"/>
      <c r="J415" s="101"/>
      <c r="K415" s="101"/>
      <c r="L415" s="101"/>
      <c r="M415" s="119"/>
      <c r="N415" s="126"/>
      <c r="O415" s="119"/>
      <c r="P415" s="129"/>
      <c r="Q415" s="145"/>
      <c r="R415" s="145"/>
      <c r="S415" s="122"/>
      <c r="T415" s="153"/>
      <c r="U415" s="144"/>
      <c r="V415" s="88"/>
      <c r="W415" s="145"/>
      <c r="X415" s="143"/>
    </row>
    <row r="416" spans="1:24" s="124" customFormat="1" ht="9.75" customHeight="1" x14ac:dyDescent="0.25">
      <c r="A416" s="129"/>
      <c r="B416" s="129"/>
      <c r="C416" s="129"/>
      <c r="D416" s="101"/>
      <c r="E416" s="101"/>
      <c r="F416" s="101"/>
      <c r="G416" s="101"/>
      <c r="H416" s="98"/>
      <c r="I416" s="101"/>
      <c r="J416" s="101"/>
      <c r="K416" s="101"/>
      <c r="L416" s="101"/>
      <c r="M416" s="119"/>
      <c r="N416" s="126"/>
      <c r="O416" s="119"/>
      <c r="P416" s="129"/>
      <c r="Q416" s="120"/>
      <c r="R416" s="121"/>
      <c r="S416" s="122"/>
      <c r="T416" s="153"/>
      <c r="U416" s="144"/>
      <c r="V416" s="98"/>
      <c r="W416" s="145"/>
      <c r="X416" s="143"/>
    </row>
    <row r="417" spans="1:24" s="124" customFormat="1" ht="9.75" customHeight="1" x14ac:dyDescent="0.25">
      <c r="A417" s="129"/>
      <c r="B417" s="127"/>
      <c r="C417" s="127"/>
      <c r="D417" s="133"/>
      <c r="E417" s="101"/>
      <c r="F417" s="101"/>
      <c r="G417" s="101"/>
      <c r="H417" s="88"/>
      <c r="I417" s="101"/>
      <c r="J417" s="101"/>
      <c r="K417" s="101"/>
      <c r="L417" s="101"/>
      <c r="M417" s="119"/>
      <c r="N417" s="126"/>
      <c r="O417" s="119"/>
      <c r="P417" s="129"/>
      <c r="Q417" s="120"/>
      <c r="R417" s="120"/>
      <c r="S417" s="122"/>
      <c r="T417" s="153"/>
      <c r="U417" s="144"/>
      <c r="V417" s="88"/>
      <c r="W417" s="145"/>
      <c r="X417" s="143"/>
    </row>
    <row r="418" spans="1:24" s="124" customFormat="1" ht="9.75" customHeight="1" x14ac:dyDescent="0.25">
      <c r="A418" s="129"/>
      <c r="B418" s="127"/>
      <c r="C418" s="127"/>
      <c r="D418" s="133"/>
      <c r="E418" s="101"/>
      <c r="F418" s="101"/>
      <c r="G418" s="101"/>
      <c r="H418" s="88"/>
      <c r="I418" s="101"/>
      <c r="J418" s="101"/>
      <c r="K418" s="101"/>
      <c r="L418" s="101"/>
      <c r="M418" s="119"/>
      <c r="N418" s="126"/>
      <c r="O418" s="119"/>
      <c r="P418" s="129"/>
      <c r="Q418" s="120"/>
      <c r="R418" s="120"/>
      <c r="S418" s="122"/>
      <c r="T418" s="153"/>
      <c r="U418" s="144"/>
      <c r="V418" s="88"/>
      <c r="W418" s="145"/>
      <c r="X418" s="143"/>
    </row>
    <row r="419" spans="1:24" s="124" customFormat="1" ht="9.75" customHeight="1" x14ac:dyDescent="0.25">
      <c r="A419" s="129"/>
      <c r="B419" s="127"/>
      <c r="C419" s="127"/>
      <c r="D419" s="133"/>
      <c r="E419" s="101"/>
      <c r="F419" s="101"/>
      <c r="G419" s="101"/>
      <c r="H419" s="88"/>
      <c r="I419" s="101"/>
      <c r="J419" s="101"/>
      <c r="K419" s="101"/>
      <c r="L419" s="101"/>
      <c r="M419" s="119"/>
      <c r="N419" s="126"/>
      <c r="O419" s="119"/>
      <c r="P419" s="129"/>
      <c r="Q419" s="120"/>
      <c r="R419" s="120"/>
      <c r="S419" s="122"/>
      <c r="T419" s="153"/>
      <c r="U419" s="144"/>
      <c r="V419" s="88"/>
      <c r="W419" s="145"/>
      <c r="X419" s="143"/>
    </row>
    <row r="420" spans="1:24" s="124" customFormat="1" ht="9.75" customHeight="1" x14ac:dyDescent="0.25">
      <c r="A420" s="129"/>
      <c r="B420" s="127"/>
      <c r="C420" s="127"/>
      <c r="D420" s="133"/>
      <c r="E420" s="101"/>
      <c r="F420" s="101"/>
      <c r="G420" s="101"/>
      <c r="H420" s="88"/>
      <c r="I420" s="101"/>
      <c r="J420" s="101"/>
      <c r="K420" s="101"/>
      <c r="L420" s="101"/>
      <c r="M420" s="119"/>
      <c r="N420" s="126"/>
      <c r="O420" s="119"/>
      <c r="P420" s="129"/>
      <c r="Q420" s="120"/>
      <c r="R420" s="120"/>
      <c r="S420" s="122"/>
      <c r="T420" s="153"/>
      <c r="U420" s="144"/>
      <c r="V420" s="88"/>
      <c r="W420" s="145"/>
      <c r="X420" s="143"/>
    </row>
    <row r="421" spans="1:24" s="124" customFormat="1" ht="9.75" customHeight="1" x14ac:dyDescent="0.25">
      <c r="A421" s="129"/>
      <c r="B421" s="127"/>
      <c r="C421" s="127"/>
      <c r="D421" s="133"/>
      <c r="E421" s="101"/>
      <c r="F421" s="101"/>
      <c r="G421" s="101"/>
      <c r="H421" s="88"/>
      <c r="I421" s="101"/>
      <c r="J421" s="101"/>
      <c r="K421" s="101"/>
      <c r="L421" s="101"/>
      <c r="M421" s="119"/>
      <c r="N421" s="126"/>
      <c r="O421" s="119"/>
      <c r="P421" s="129"/>
      <c r="Q421" s="120"/>
      <c r="R421" s="120"/>
      <c r="S421" s="122"/>
      <c r="T421" s="153"/>
      <c r="U421" s="144"/>
      <c r="V421" s="88"/>
      <c r="W421" s="145"/>
      <c r="X421" s="143"/>
    </row>
    <row r="422" spans="1:24" s="124" customFormat="1" ht="9.75" customHeight="1" x14ac:dyDescent="0.25">
      <c r="A422" s="129"/>
      <c r="B422" s="127"/>
      <c r="C422" s="127"/>
      <c r="D422" s="133"/>
      <c r="E422" s="101"/>
      <c r="F422" s="101"/>
      <c r="G422" s="101"/>
      <c r="H422" s="88"/>
      <c r="I422" s="101"/>
      <c r="J422" s="101"/>
      <c r="K422" s="101"/>
      <c r="L422" s="101"/>
      <c r="M422" s="119"/>
      <c r="N422" s="126"/>
      <c r="O422" s="119"/>
      <c r="P422" s="129"/>
      <c r="Q422" s="120"/>
      <c r="R422" s="120"/>
      <c r="S422" s="122"/>
      <c r="T422" s="153"/>
      <c r="U422" s="144"/>
      <c r="V422" s="88"/>
      <c r="W422" s="145"/>
      <c r="X422" s="143"/>
    </row>
    <row r="423" spans="1:24" s="124" customFormat="1" ht="9.75" customHeight="1" x14ac:dyDescent="0.25">
      <c r="A423" s="129"/>
      <c r="B423" s="127"/>
      <c r="C423" s="127"/>
      <c r="D423" s="133"/>
      <c r="E423" s="101"/>
      <c r="F423" s="101"/>
      <c r="G423" s="101"/>
      <c r="H423" s="88"/>
      <c r="I423" s="101"/>
      <c r="J423" s="101"/>
      <c r="K423" s="101"/>
      <c r="L423" s="101"/>
      <c r="M423" s="119"/>
      <c r="N423" s="126"/>
      <c r="O423" s="119"/>
      <c r="P423" s="129"/>
      <c r="Q423" s="120"/>
      <c r="R423" s="120"/>
      <c r="S423" s="122"/>
      <c r="T423" s="153"/>
      <c r="U423" s="144"/>
      <c r="V423" s="88"/>
      <c r="W423" s="145"/>
      <c r="X423" s="143"/>
    </row>
    <row r="424" spans="1:24" s="124" customFormat="1" ht="9.75" customHeight="1" x14ac:dyDescent="0.25">
      <c r="A424" s="129"/>
      <c r="B424" s="127"/>
      <c r="C424" s="127"/>
      <c r="D424" s="101"/>
      <c r="E424" s="101"/>
      <c r="F424" s="101"/>
      <c r="G424" s="101"/>
      <c r="H424" s="101"/>
      <c r="I424" s="101"/>
      <c r="J424" s="101"/>
      <c r="K424" s="101"/>
      <c r="L424" s="101"/>
      <c r="M424" s="119"/>
      <c r="N424" s="126"/>
      <c r="O424" s="119"/>
      <c r="P424" s="129"/>
      <c r="Q424" s="120"/>
      <c r="R424" s="120"/>
      <c r="S424" s="122"/>
      <c r="T424" s="153"/>
      <c r="U424" s="144"/>
      <c r="V424" s="101"/>
      <c r="W424" s="145"/>
      <c r="X424" s="143"/>
    </row>
    <row r="425" spans="1:24" s="124" customFormat="1" ht="9.75" customHeight="1" x14ac:dyDescent="0.25">
      <c r="A425" s="129"/>
      <c r="B425" s="127"/>
      <c r="C425" s="127"/>
      <c r="D425" s="133"/>
      <c r="E425" s="101"/>
      <c r="F425" s="101"/>
      <c r="G425" s="101"/>
      <c r="H425" s="88"/>
      <c r="I425" s="101"/>
      <c r="J425" s="101"/>
      <c r="K425" s="101"/>
      <c r="L425" s="101"/>
      <c r="M425" s="119"/>
      <c r="N425" s="126"/>
      <c r="O425" s="119"/>
      <c r="P425" s="129"/>
      <c r="Q425" s="120"/>
      <c r="R425" s="120"/>
      <c r="S425" s="122"/>
      <c r="T425" s="153"/>
      <c r="U425" s="144"/>
      <c r="V425" s="88"/>
      <c r="W425" s="145"/>
      <c r="X425" s="143"/>
    </row>
    <row r="426" spans="1:24" s="124" customFormat="1" ht="9.75" customHeight="1" x14ac:dyDescent="0.25">
      <c r="A426" s="129"/>
      <c r="B426" s="127"/>
      <c r="C426" s="127"/>
      <c r="D426" s="154"/>
      <c r="E426" s="101"/>
      <c r="F426" s="101"/>
      <c r="G426" s="101"/>
      <c r="H426" s="88"/>
      <c r="I426" s="101"/>
      <c r="J426" s="101"/>
      <c r="K426" s="101"/>
      <c r="L426" s="101"/>
      <c r="M426" s="119"/>
      <c r="N426" s="126"/>
      <c r="O426" s="119"/>
      <c r="P426" s="129"/>
      <c r="Q426" s="145"/>
      <c r="R426" s="145"/>
      <c r="S426" s="122"/>
      <c r="T426" s="153"/>
      <c r="U426" s="144"/>
      <c r="V426" s="88"/>
      <c r="W426" s="145"/>
      <c r="X426" s="143"/>
    </row>
    <row r="427" spans="1:24" s="124" customFormat="1" ht="9.75" customHeight="1" x14ac:dyDescent="0.25">
      <c r="A427" s="129"/>
      <c r="B427" s="129"/>
      <c r="C427" s="129"/>
      <c r="D427" s="101"/>
      <c r="E427" s="135"/>
      <c r="F427" s="101"/>
      <c r="G427" s="135"/>
      <c r="H427" s="146"/>
      <c r="I427" s="101"/>
      <c r="J427" s="101"/>
      <c r="K427" s="101"/>
      <c r="L427" s="101"/>
      <c r="M427" s="119"/>
      <c r="N427" s="137"/>
      <c r="O427" s="138"/>
      <c r="P427" s="129"/>
      <c r="Q427" s="145"/>
      <c r="R427" s="145"/>
      <c r="S427" s="122"/>
      <c r="T427" s="153"/>
      <c r="U427" s="147"/>
      <c r="V427" s="145"/>
      <c r="W427" s="123"/>
      <c r="X427" s="122"/>
    </row>
    <row r="428" spans="1:24" s="124" customFormat="1" x14ac:dyDescent="0.25">
      <c r="A428" s="129"/>
      <c r="B428" s="127"/>
      <c r="C428" s="127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  <c r="P428" s="119"/>
      <c r="Q428" s="120"/>
      <c r="R428" s="120"/>
      <c r="S428" s="122"/>
      <c r="T428" s="147"/>
      <c r="U428" s="123"/>
    </row>
    <row r="429" spans="1:24" s="124" customFormat="1" x14ac:dyDescent="0.25">
      <c r="A429" s="130"/>
      <c r="B429" s="119"/>
      <c r="D429" s="148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  <c r="P429" s="119"/>
      <c r="Q429" s="120"/>
      <c r="R429" s="121"/>
      <c r="S429" s="122"/>
      <c r="T429" s="123"/>
      <c r="U429" s="123"/>
    </row>
    <row r="430" spans="1:24" s="124" customFormat="1" x14ac:dyDescent="0.25">
      <c r="A430" s="119"/>
      <c r="B430" s="119"/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  <c r="P430" s="119"/>
      <c r="Q430" s="120"/>
      <c r="R430" s="121"/>
      <c r="S430" s="122"/>
      <c r="T430" s="123"/>
      <c r="U430" s="123"/>
    </row>
    <row r="431" spans="1:24" s="124" customFormat="1" ht="9.75" customHeight="1" x14ac:dyDescent="0.25">
      <c r="A431" s="119"/>
      <c r="B431" s="119"/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  <c r="P431" s="119"/>
      <c r="Q431" s="120"/>
      <c r="R431" s="121"/>
      <c r="S431" s="122"/>
      <c r="T431" s="123"/>
      <c r="U431" s="123"/>
    </row>
    <row r="432" spans="1:24" s="124" customFormat="1" ht="9.75" customHeight="1" x14ac:dyDescent="0.25">
      <c r="A432" s="119"/>
      <c r="B432" s="119"/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  <c r="P432" s="119"/>
      <c r="Q432" s="120"/>
      <c r="R432" s="121"/>
      <c r="S432" s="122"/>
      <c r="T432" s="123"/>
      <c r="U432" s="123"/>
    </row>
    <row r="433" spans="1:21" s="124" customFormat="1" ht="9.75" customHeight="1" x14ac:dyDescent="0.25">
      <c r="A433" s="119"/>
      <c r="B433" s="119"/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  <c r="P433" s="119"/>
      <c r="Q433" s="120"/>
      <c r="R433" s="121"/>
      <c r="S433" s="122"/>
      <c r="T433" s="123"/>
      <c r="U433" s="123"/>
    </row>
    <row r="434" spans="1:21" s="124" customFormat="1" ht="9.75" customHeight="1" x14ac:dyDescent="0.25">
      <c r="A434" s="119"/>
      <c r="B434" s="119"/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  <c r="P434" s="119"/>
      <c r="Q434" s="120"/>
      <c r="R434" s="121"/>
      <c r="S434" s="122"/>
      <c r="T434" s="123"/>
      <c r="U434" s="123"/>
    </row>
    <row r="435" spans="1:21" s="124" customFormat="1" ht="9.75" customHeight="1" x14ac:dyDescent="0.25">
      <c r="A435" s="119"/>
      <c r="B435" s="119"/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  <c r="P435" s="119"/>
      <c r="Q435" s="120"/>
      <c r="R435" s="121"/>
      <c r="S435" s="122"/>
      <c r="T435" s="123"/>
      <c r="U435" s="123"/>
    </row>
    <row r="436" spans="1:21" s="124" customFormat="1" ht="9.75" customHeight="1" x14ac:dyDescent="0.25">
      <c r="A436" s="119"/>
      <c r="B436" s="119"/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  <c r="P436" s="119"/>
      <c r="Q436" s="120"/>
      <c r="R436" s="121"/>
      <c r="S436" s="122"/>
      <c r="T436" s="123"/>
      <c r="U436" s="123"/>
    </row>
    <row r="437" spans="1:21" s="124" customFormat="1" x14ac:dyDescent="0.25">
      <c r="A437" s="119"/>
      <c r="B437" s="119"/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  <c r="P437" s="119"/>
      <c r="Q437" s="120"/>
      <c r="R437" s="121"/>
      <c r="S437" s="122"/>
      <c r="T437" s="123"/>
      <c r="U437" s="123"/>
    </row>
    <row r="438" spans="1:21" s="124" customFormat="1" ht="9" customHeight="1" x14ac:dyDescent="0.25">
      <c r="A438" s="119"/>
      <c r="B438" s="119"/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  <c r="P438" s="119"/>
      <c r="Q438" s="120"/>
      <c r="R438" s="121"/>
      <c r="S438" s="122"/>
      <c r="T438" s="123"/>
      <c r="U438" s="123"/>
    </row>
    <row r="439" spans="1:21" s="124" customFormat="1" ht="9.75" customHeight="1" x14ac:dyDescent="0.25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19"/>
      <c r="Q439" s="120"/>
      <c r="R439" s="121"/>
      <c r="S439" s="122"/>
      <c r="T439" s="123"/>
      <c r="U439" s="123"/>
    </row>
    <row r="440" spans="1:21" s="124" customFormat="1" ht="9.75" customHeight="1" x14ac:dyDescent="0.25">
      <c r="A440" s="128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30"/>
      <c r="Q440" s="120"/>
      <c r="R440" s="121"/>
      <c r="S440" s="122"/>
      <c r="T440" s="123"/>
      <c r="U440" s="123"/>
    </row>
    <row r="441" spans="1:21" s="124" customFormat="1" ht="9.75" customHeight="1" x14ac:dyDescent="0.25">
      <c r="A441" s="128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30"/>
      <c r="Q441" s="120"/>
      <c r="R441" s="121"/>
      <c r="S441" s="122"/>
      <c r="T441" s="123"/>
      <c r="U441" s="123"/>
    </row>
    <row r="442" spans="1:21" s="124" customFormat="1" ht="9.75" customHeight="1" x14ac:dyDescent="0.25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30"/>
      <c r="Q442" s="120"/>
      <c r="R442" s="121"/>
      <c r="S442" s="122"/>
      <c r="T442" s="123"/>
      <c r="U442" s="123"/>
    </row>
    <row r="443" spans="1:21" s="124" customFormat="1" ht="9.75" customHeight="1" x14ac:dyDescent="0.25">
      <c r="A443" s="127"/>
      <c r="B443" s="131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19"/>
      <c r="Q443" s="120"/>
      <c r="R443" s="121"/>
      <c r="S443" s="122"/>
      <c r="T443" s="123"/>
      <c r="U443" s="123"/>
    </row>
    <row r="444" spans="1:21" s="124" customFormat="1" ht="9.75" customHeight="1" x14ac:dyDescent="0.25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19"/>
      <c r="Q444" s="120"/>
      <c r="R444" s="121"/>
      <c r="S444" s="122"/>
      <c r="T444" s="123"/>
      <c r="U444" s="123"/>
    </row>
    <row r="445" spans="1:21" s="124" customFormat="1" ht="9.75" customHeight="1" x14ac:dyDescent="0.25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19"/>
      <c r="Q445" s="120"/>
      <c r="R445" s="121"/>
      <c r="S445" s="122"/>
      <c r="T445" s="123"/>
      <c r="U445" s="123"/>
    </row>
    <row r="446" spans="1:21" s="124" customFormat="1" ht="9.75" customHeight="1" x14ac:dyDescent="0.25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19"/>
      <c r="Q446" s="120"/>
      <c r="R446" s="121"/>
      <c r="S446" s="122"/>
      <c r="T446" s="123"/>
      <c r="U446" s="123"/>
    </row>
    <row r="447" spans="1:21" s="124" customFormat="1" ht="9.75" customHeight="1" x14ac:dyDescent="0.25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19"/>
      <c r="Q447" s="120"/>
      <c r="R447" s="121"/>
      <c r="S447" s="122"/>
      <c r="T447" s="123"/>
      <c r="U447" s="123"/>
    </row>
    <row r="448" spans="1:21" s="124" customFormat="1" ht="9.75" customHeight="1" x14ac:dyDescent="0.25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19"/>
      <c r="Q448" s="120"/>
      <c r="R448" s="121"/>
      <c r="S448" s="122"/>
      <c r="T448" s="123"/>
      <c r="U448" s="123"/>
    </row>
    <row r="449" spans="1:21" s="124" customFormat="1" ht="9.75" customHeight="1" x14ac:dyDescent="0.25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19"/>
      <c r="Q449" s="120"/>
      <c r="R449" s="121"/>
      <c r="S449" s="122"/>
      <c r="T449" s="123"/>
      <c r="U449" s="123"/>
    </row>
    <row r="450" spans="1:21" s="124" customFormat="1" ht="9.75" customHeight="1" x14ac:dyDescent="0.25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19"/>
      <c r="Q450" s="120"/>
      <c r="R450" s="121"/>
      <c r="S450" s="122"/>
      <c r="T450" s="123"/>
      <c r="U450" s="123"/>
    </row>
    <row r="451" spans="1:21" s="124" customFormat="1" ht="9.75" customHeight="1" x14ac:dyDescent="0.25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19"/>
      <c r="Q451" s="120"/>
      <c r="R451" s="121"/>
      <c r="S451" s="122"/>
      <c r="T451" s="123"/>
      <c r="U451" s="123"/>
    </row>
    <row r="452" spans="1:21" s="124" customFormat="1" ht="9.75" customHeight="1" x14ac:dyDescent="0.25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19"/>
      <c r="Q452" s="120"/>
      <c r="R452" s="121"/>
      <c r="S452" s="122"/>
      <c r="T452" s="123"/>
      <c r="U452" s="123"/>
    </row>
    <row r="453" spans="1:21" s="124" customFormat="1" ht="9.75" customHeight="1" x14ac:dyDescent="0.25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19"/>
      <c r="Q453" s="120"/>
      <c r="R453" s="121"/>
      <c r="S453" s="122"/>
      <c r="T453" s="123"/>
      <c r="U453" s="123"/>
    </row>
    <row r="454" spans="1:21" s="124" customFormat="1" ht="9.75" customHeight="1" x14ac:dyDescent="0.25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19"/>
      <c r="Q454" s="120"/>
      <c r="R454" s="121"/>
      <c r="S454" s="122"/>
      <c r="T454" s="123"/>
      <c r="U454" s="123"/>
    </row>
    <row r="455" spans="1:21" s="124" customFormat="1" ht="9.75" customHeight="1" x14ac:dyDescent="0.25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19"/>
      <c r="Q455" s="120"/>
      <c r="R455" s="121"/>
      <c r="S455" s="122"/>
      <c r="T455" s="123"/>
      <c r="U455" s="123"/>
    </row>
    <row r="456" spans="1:21" s="124" customFormat="1" ht="9.75" customHeight="1" x14ac:dyDescent="0.25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19"/>
      <c r="Q456" s="120"/>
      <c r="R456" s="121"/>
      <c r="S456" s="122"/>
      <c r="T456" s="123"/>
      <c r="U456" s="123"/>
    </row>
    <row r="457" spans="1:21" s="124" customFormat="1" ht="9.75" customHeight="1" x14ac:dyDescent="0.25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19"/>
      <c r="Q457" s="120"/>
      <c r="R457" s="121"/>
      <c r="S457" s="122"/>
      <c r="T457" s="123"/>
      <c r="U457" s="123"/>
    </row>
    <row r="458" spans="1:21" s="124" customFormat="1" ht="9.75" customHeight="1" x14ac:dyDescent="0.25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19"/>
      <c r="Q458" s="120"/>
      <c r="R458" s="121"/>
      <c r="S458" s="122"/>
      <c r="T458" s="123"/>
      <c r="U458" s="123"/>
    </row>
    <row r="459" spans="1:21" s="124" customFormat="1" ht="9.75" customHeight="1" x14ac:dyDescent="0.25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19"/>
      <c r="Q459" s="120"/>
      <c r="R459" s="121"/>
      <c r="S459" s="122"/>
      <c r="T459" s="123"/>
      <c r="U459" s="123"/>
    </row>
    <row r="460" spans="1:21" s="124" customFormat="1" ht="9.75" customHeight="1" x14ac:dyDescent="0.25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19"/>
      <c r="Q460" s="120"/>
      <c r="R460" s="121"/>
      <c r="S460" s="122"/>
      <c r="T460" s="123"/>
      <c r="U460" s="123"/>
    </row>
    <row r="461" spans="1:21" s="124" customFormat="1" ht="9.75" customHeight="1" x14ac:dyDescent="0.25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19"/>
      <c r="Q461" s="120"/>
      <c r="R461" s="121"/>
      <c r="S461" s="122"/>
      <c r="T461" s="123"/>
      <c r="U461" s="123"/>
    </row>
    <row r="462" spans="1:21" s="124" customFormat="1" ht="9.75" customHeight="1" x14ac:dyDescent="0.25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19"/>
      <c r="Q462" s="120"/>
      <c r="R462" s="121"/>
      <c r="S462" s="122"/>
      <c r="T462" s="123"/>
      <c r="U462" s="123"/>
    </row>
    <row r="463" spans="1:21" s="124" customFormat="1" ht="9.75" customHeight="1" x14ac:dyDescent="0.25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19"/>
      <c r="Q463" s="120"/>
      <c r="R463" s="121"/>
      <c r="S463" s="122"/>
      <c r="T463" s="123"/>
      <c r="U463" s="123"/>
    </row>
    <row r="464" spans="1:21" s="124" customFormat="1" ht="9.75" customHeight="1" x14ac:dyDescent="0.25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19"/>
      <c r="Q464" s="120"/>
      <c r="R464" s="121"/>
      <c r="S464" s="122"/>
      <c r="T464" s="123"/>
      <c r="U464" s="123"/>
    </row>
    <row r="465" spans="1:21" s="124" customFormat="1" ht="9.75" customHeight="1" x14ac:dyDescent="0.25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19"/>
      <c r="Q465" s="120"/>
      <c r="R465" s="121"/>
      <c r="S465" s="122"/>
      <c r="T465" s="123"/>
      <c r="U465" s="123"/>
    </row>
    <row r="466" spans="1:21" s="124" customFormat="1" ht="9.75" customHeight="1" x14ac:dyDescent="0.25">
      <c r="A466" s="129"/>
      <c r="B466" s="127"/>
      <c r="C466" s="127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0"/>
      <c r="R466" s="121"/>
      <c r="S466" s="122"/>
      <c r="T466" s="123"/>
      <c r="U466" s="123"/>
    </row>
    <row r="467" spans="1:21" s="124" customFormat="1" ht="9.75" customHeight="1" x14ac:dyDescent="0.25">
      <c r="A467" s="129"/>
      <c r="B467" s="127"/>
      <c r="C467" s="127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0"/>
      <c r="R467" s="121"/>
      <c r="S467" s="122"/>
      <c r="T467" s="123"/>
      <c r="U467" s="123"/>
    </row>
    <row r="468" spans="1:21" s="124" customFormat="1" ht="9.75" customHeight="1" x14ac:dyDescent="0.25">
      <c r="A468" s="129"/>
      <c r="B468" s="127"/>
      <c r="C468" s="127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0"/>
      <c r="R468" s="121"/>
      <c r="S468" s="122"/>
      <c r="T468" s="123"/>
      <c r="U468" s="123"/>
    </row>
    <row r="469" spans="1:21" s="124" customFormat="1" ht="9.75" customHeight="1" x14ac:dyDescent="0.25">
      <c r="A469" s="129"/>
      <c r="B469" s="127"/>
      <c r="C469" s="127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0"/>
      <c r="R469" s="121"/>
      <c r="S469" s="122"/>
      <c r="T469" s="123"/>
      <c r="U469" s="123"/>
    </row>
    <row r="470" spans="1:21" s="124" customFormat="1" ht="9.75" customHeight="1" x14ac:dyDescent="0.25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0"/>
      <c r="R470" s="121"/>
      <c r="S470" s="122"/>
      <c r="T470" s="123"/>
      <c r="U470" s="123"/>
    </row>
    <row r="471" spans="1:21" s="124" customFormat="1" ht="9.75" customHeight="1" x14ac:dyDescent="0.25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0"/>
      <c r="R471" s="121"/>
      <c r="S471" s="122"/>
      <c r="T471" s="123"/>
      <c r="U471" s="123"/>
    </row>
    <row r="472" spans="1:21" s="124" customFormat="1" ht="9.75" customHeight="1" x14ac:dyDescent="0.25">
      <c r="A472" s="129"/>
      <c r="B472" s="129"/>
      <c r="C472" s="129"/>
      <c r="D472" s="132"/>
      <c r="E472" s="119"/>
      <c r="F472" s="119"/>
      <c r="G472" s="119"/>
      <c r="H472" s="119"/>
      <c r="I472" s="119"/>
      <c r="J472" s="119"/>
      <c r="K472" s="119"/>
      <c r="L472" s="119"/>
      <c r="M472" s="119"/>
      <c r="N472" s="119"/>
      <c r="O472" s="119"/>
      <c r="P472" s="130"/>
      <c r="Q472" s="120"/>
      <c r="R472" s="121"/>
      <c r="S472" s="122"/>
      <c r="T472" s="123"/>
      <c r="U472" s="123"/>
    </row>
    <row r="473" spans="1:21" s="124" customFormat="1" ht="9.75" customHeight="1" x14ac:dyDescent="0.25">
      <c r="A473" s="129"/>
      <c r="B473" s="127"/>
      <c r="C473" s="127"/>
      <c r="D473" s="133"/>
      <c r="E473" s="101"/>
      <c r="F473" s="101"/>
      <c r="G473" s="101"/>
      <c r="H473" s="88"/>
      <c r="I473" s="101"/>
      <c r="J473" s="88"/>
      <c r="K473" s="101"/>
      <c r="L473" s="101"/>
      <c r="M473" s="119"/>
      <c r="N473" s="126"/>
      <c r="O473" s="119"/>
      <c r="P473" s="129"/>
      <c r="Q473" s="120"/>
      <c r="R473" s="121"/>
      <c r="S473" s="122"/>
      <c r="T473" s="123"/>
      <c r="U473" s="123"/>
    </row>
    <row r="474" spans="1:21" s="124" customFormat="1" ht="9.75" customHeight="1" x14ac:dyDescent="0.25">
      <c r="A474" s="129"/>
      <c r="B474" s="127"/>
      <c r="C474" s="127"/>
      <c r="D474" s="133"/>
      <c r="E474" s="101"/>
      <c r="F474" s="101"/>
      <c r="G474" s="101"/>
      <c r="H474" s="88"/>
      <c r="I474" s="101"/>
      <c r="J474" s="88"/>
      <c r="K474" s="101"/>
      <c r="L474" s="101"/>
      <c r="M474" s="119"/>
      <c r="N474" s="126"/>
      <c r="O474" s="119"/>
      <c r="P474" s="129"/>
      <c r="Q474" s="120"/>
      <c r="R474" s="121"/>
      <c r="S474" s="122"/>
      <c r="T474" s="123"/>
      <c r="U474" s="123"/>
    </row>
    <row r="475" spans="1:21" s="124" customFormat="1" ht="9.75" customHeight="1" x14ac:dyDescent="0.25">
      <c r="A475" s="129"/>
      <c r="B475" s="127"/>
      <c r="C475" s="127"/>
      <c r="D475" s="133"/>
      <c r="E475" s="101"/>
      <c r="F475" s="101"/>
      <c r="G475" s="101"/>
      <c r="H475" s="88"/>
      <c r="I475" s="101"/>
      <c r="J475" s="88"/>
      <c r="K475" s="101"/>
      <c r="L475" s="101"/>
      <c r="M475" s="119"/>
      <c r="N475" s="126"/>
      <c r="O475" s="119"/>
      <c r="P475" s="129"/>
      <c r="Q475" s="120"/>
      <c r="R475" s="121"/>
      <c r="S475" s="122"/>
      <c r="T475" s="123"/>
      <c r="U475" s="123"/>
    </row>
    <row r="476" spans="1:21" s="124" customFormat="1" ht="9.75" customHeight="1" x14ac:dyDescent="0.25">
      <c r="A476" s="129"/>
      <c r="B476" s="127"/>
      <c r="C476" s="127"/>
      <c r="D476" s="133"/>
      <c r="E476" s="101"/>
      <c r="F476" s="101"/>
      <c r="G476" s="101"/>
      <c r="H476" s="88"/>
      <c r="I476" s="101"/>
      <c r="J476" s="88"/>
      <c r="K476" s="101"/>
      <c r="L476" s="101"/>
      <c r="M476" s="119"/>
      <c r="N476" s="126"/>
      <c r="O476" s="119"/>
      <c r="P476" s="129"/>
      <c r="Q476" s="120"/>
      <c r="R476" s="121"/>
      <c r="S476" s="122"/>
      <c r="T476" s="123"/>
      <c r="U476" s="123"/>
    </row>
    <row r="477" spans="1:21" s="124" customFormat="1" ht="9.75" customHeight="1" x14ac:dyDescent="0.25">
      <c r="A477" s="129"/>
      <c r="B477" s="127"/>
      <c r="C477" s="127"/>
      <c r="D477" s="133"/>
      <c r="E477" s="101"/>
      <c r="F477" s="101"/>
      <c r="G477" s="101"/>
      <c r="H477" s="88"/>
      <c r="I477" s="101"/>
      <c r="J477" s="88"/>
      <c r="K477" s="101"/>
      <c r="L477" s="101"/>
      <c r="M477" s="119"/>
      <c r="N477" s="126"/>
      <c r="O477" s="119"/>
      <c r="P477" s="129"/>
      <c r="Q477" s="120"/>
      <c r="R477" s="121"/>
      <c r="S477" s="122"/>
      <c r="T477" s="123"/>
      <c r="U477" s="123"/>
    </row>
    <row r="478" spans="1:21" s="124" customFormat="1" ht="9.75" customHeight="1" x14ac:dyDescent="0.25">
      <c r="A478" s="129"/>
      <c r="B478" s="127"/>
      <c r="C478" s="127"/>
      <c r="D478" s="133"/>
      <c r="E478" s="101"/>
      <c r="F478" s="101"/>
      <c r="G478" s="101"/>
      <c r="H478" s="88"/>
      <c r="I478" s="101"/>
      <c r="J478" s="88"/>
      <c r="K478" s="101"/>
      <c r="L478" s="101"/>
      <c r="M478" s="119"/>
      <c r="N478" s="126"/>
      <c r="O478" s="119"/>
      <c r="P478" s="129"/>
      <c r="Q478" s="120"/>
      <c r="R478" s="121"/>
      <c r="S478" s="122"/>
      <c r="T478" s="123"/>
      <c r="U478" s="123"/>
    </row>
    <row r="479" spans="1:21" s="124" customFormat="1" ht="9.75" customHeight="1" x14ac:dyDescent="0.25">
      <c r="A479" s="129"/>
      <c r="B479" s="127"/>
      <c r="C479" s="127"/>
      <c r="D479" s="133"/>
      <c r="E479" s="101"/>
      <c r="F479" s="101"/>
      <c r="G479" s="101"/>
      <c r="H479" s="88"/>
      <c r="I479" s="101"/>
      <c r="J479" s="88"/>
      <c r="K479" s="101"/>
      <c r="L479" s="101"/>
      <c r="M479" s="119"/>
      <c r="N479" s="126"/>
      <c r="O479" s="119"/>
      <c r="P479" s="129"/>
      <c r="Q479" s="120"/>
      <c r="R479" s="121"/>
      <c r="S479" s="122"/>
      <c r="T479" s="123"/>
      <c r="U479" s="123"/>
    </row>
    <row r="480" spans="1:21" s="124" customFormat="1" ht="9.75" customHeight="1" x14ac:dyDescent="0.25">
      <c r="A480" s="129"/>
      <c r="B480" s="127"/>
      <c r="C480" s="127"/>
      <c r="D480" s="133"/>
      <c r="E480" s="101"/>
      <c r="F480" s="101"/>
      <c r="G480" s="101"/>
      <c r="H480" s="88"/>
      <c r="I480" s="101"/>
      <c r="J480" s="88"/>
      <c r="K480" s="101"/>
      <c r="L480" s="101"/>
      <c r="M480" s="119"/>
      <c r="N480" s="126"/>
      <c r="O480" s="119"/>
      <c r="P480" s="129"/>
      <c r="Q480" s="120"/>
      <c r="R480" s="121"/>
      <c r="S480" s="122"/>
      <c r="T480" s="123"/>
      <c r="U480" s="123"/>
    </row>
    <row r="481" spans="1:21" s="124" customFormat="1" ht="9.75" customHeight="1" x14ac:dyDescent="0.25">
      <c r="A481" s="129"/>
      <c r="B481" s="127"/>
      <c r="C481" s="127"/>
      <c r="D481" s="133"/>
      <c r="E481" s="101"/>
      <c r="F481" s="101"/>
      <c r="G481" s="101"/>
      <c r="H481" s="88"/>
      <c r="I481" s="101"/>
      <c r="J481" s="88"/>
      <c r="K481" s="101"/>
      <c r="L481" s="101"/>
      <c r="M481" s="119"/>
      <c r="N481" s="126"/>
      <c r="O481" s="119"/>
      <c r="P481" s="129"/>
      <c r="Q481" s="120"/>
      <c r="R481" s="121"/>
      <c r="S481" s="122"/>
      <c r="T481" s="123"/>
      <c r="U481" s="123"/>
    </row>
    <row r="482" spans="1:21" s="124" customFormat="1" ht="9.75" customHeight="1" x14ac:dyDescent="0.25">
      <c r="A482" s="129"/>
      <c r="B482" s="127"/>
      <c r="C482" s="127"/>
      <c r="D482" s="133"/>
      <c r="E482" s="101"/>
      <c r="F482" s="101"/>
      <c r="G482" s="101"/>
      <c r="H482" s="88"/>
      <c r="I482" s="101"/>
      <c r="J482" s="88"/>
      <c r="K482" s="101"/>
      <c r="L482" s="101"/>
      <c r="M482" s="119"/>
      <c r="N482" s="126"/>
      <c r="O482" s="119"/>
      <c r="P482" s="129"/>
      <c r="Q482" s="120"/>
      <c r="R482" s="121"/>
      <c r="S482" s="122"/>
      <c r="T482" s="123"/>
      <c r="U482" s="123"/>
    </row>
    <row r="483" spans="1:21" s="124" customFormat="1" ht="9.75" customHeight="1" x14ac:dyDescent="0.25">
      <c r="A483" s="129"/>
      <c r="B483" s="127"/>
      <c r="C483" s="127"/>
      <c r="D483" s="133"/>
      <c r="E483" s="101"/>
      <c r="F483" s="101"/>
      <c r="G483" s="101"/>
      <c r="H483" s="88"/>
      <c r="I483" s="101"/>
      <c r="J483" s="88"/>
      <c r="K483" s="101"/>
      <c r="L483" s="101"/>
      <c r="M483" s="119"/>
      <c r="N483" s="126"/>
      <c r="O483" s="119"/>
      <c r="P483" s="129"/>
      <c r="Q483" s="120"/>
      <c r="R483" s="121"/>
      <c r="S483" s="122"/>
      <c r="T483" s="123"/>
      <c r="U483" s="123"/>
    </row>
    <row r="484" spans="1:21" s="124" customFormat="1" ht="9.75" customHeight="1" x14ac:dyDescent="0.25">
      <c r="A484" s="129"/>
      <c r="B484" s="127"/>
      <c r="C484" s="127"/>
      <c r="D484" s="133"/>
      <c r="E484" s="101"/>
      <c r="F484" s="101"/>
      <c r="G484" s="101"/>
      <c r="H484" s="88"/>
      <c r="I484" s="101"/>
      <c r="J484" s="88"/>
      <c r="K484" s="101"/>
      <c r="L484" s="101"/>
      <c r="M484" s="119"/>
      <c r="N484" s="126"/>
      <c r="O484" s="119"/>
      <c r="P484" s="129"/>
      <c r="Q484" s="120"/>
      <c r="R484" s="121"/>
      <c r="S484" s="122"/>
      <c r="T484" s="123"/>
      <c r="U484" s="123"/>
    </row>
    <row r="485" spans="1:21" s="124" customFormat="1" ht="9.75" customHeight="1" x14ac:dyDescent="0.25">
      <c r="A485" s="129"/>
      <c r="B485" s="127"/>
      <c r="C485" s="127"/>
      <c r="D485" s="133"/>
      <c r="E485" s="101"/>
      <c r="F485" s="101"/>
      <c r="G485" s="101"/>
      <c r="H485" s="88"/>
      <c r="I485" s="101"/>
      <c r="J485" s="88"/>
      <c r="K485" s="101"/>
      <c r="L485" s="101"/>
      <c r="M485" s="119"/>
      <c r="N485" s="126"/>
      <c r="O485" s="119"/>
      <c r="P485" s="129"/>
      <c r="Q485" s="120"/>
      <c r="R485" s="121"/>
      <c r="S485" s="122"/>
      <c r="T485" s="123"/>
      <c r="U485" s="123"/>
    </row>
    <row r="486" spans="1:21" s="124" customFormat="1" ht="9.75" customHeight="1" x14ac:dyDescent="0.25">
      <c r="A486" s="129"/>
      <c r="B486" s="127"/>
      <c r="C486" s="127"/>
      <c r="D486" s="133"/>
      <c r="E486" s="101"/>
      <c r="F486" s="101"/>
      <c r="G486" s="101"/>
      <c r="H486" s="88"/>
      <c r="I486" s="101"/>
      <c r="J486" s="88"/>
      <c r="K486" s="101"/>
      <c r="L486" s="101"/>
      <c r="M486" s="119"/>
      <c r="N486" s="126"/>
      <c r="O486" s="119"/>
      <c r="P486" s="129"/>
      <c r="Q486" s="120"/>
      <c r="R486" s="121"/>
      <c r="S486" s="122"/>
      <c r="T486" s="123"/>
      <c r="U486" s="123"/>
    </row>
    <row r="487" spans="1:21" s="124" customFormat="1" ht="9.75" customHeight="1" x14ac:dyDescent="0.25">
      <c r="A487" s="129"/>
      <c r="B487" s="127"/>
      <c r="C487" s="127"/>
      <c r="D487" s="133"/>
      <c r="E487" s="101"/>
      <c r="F487" s="101"/>
      <c r="G487" s="101"/>
      <c r="H487" s="88"/>
      <c r="I487" s="101"/>
      <c r="J487" s="88"/>
      <c r="K487" s="101"/>
      <c r="L487" s="101"/>
      <c r="M487" s="119"/>
      <c r="N487" s="126"/>
      <c r="O487" s="119"/>
      <c r="P487" s="129"/>
      <c r="Q487" s="120"/>
      <c r="R487" s="121"/>
      <c r="S487" s="122"/>
      <c r="T487" s="123"/>
      <c r="U487" s="123"/>
    </row>
    <row r="488" spans="1:21" s="124" customFormat="1" ht="9.75" customHeight="1" x14ac:dyDescent="0.25">
      <c r="A488" s="129"/>
      <c r="B488" s="127"/>
      <c r="C488" s="127"/>
      <c r="D488" s="133"/>
      <c r="E488" s="101"/>
      <c r="F488" s="101"/>
      <c r="G488" s="101"/>
      <c r="H488" s="88"/>
      <c r="I488" s="101"/>
      <c r="J488" s="88"/>
      <c r="K488" s="101"/>
      <c r="L488" s="101"/>
      <c r="M488" s="119"/>
      <c r="N488" s="126"/>
      <c r="O488" s="119"/>
      <c r="P488" s="129"/>
      <c r="Q488" s="120"/>
      <c r="R488" s="121"/>
      <c r="S488" s="122"/>
      <c r="T488" s="123"/>
      <c r="U488" s="123"/>
    </row>
    <row r="489" spans="1:21" s="124" customFormat="1" ht="9.75" customHeight="1" x14ac:dyDescent="0.25">
      <c r="A489" s="129"/>
      <c r="B489" s="127"/>
      <c r="C489" s="127"/>
      <c r="D489" s="133"/>
      <c r="E489" s="101"/>
      <c r="F489" s="101"/>
      <c r="G489" s="101"/>
      <c r="H489" s="88"/>
      <c r="I489" s="101"/>
      <c r="J489" s="88"/>
      <c r="K489" s="101"/>
      <c r="L489" s="101"/>
      <c r="M489" s="119"/>
      <c r="N489" s="126"/>
      <c r="O489" s="119"/>
      <c r="P489" s="129"/>
      <c r="Q489" s="120"/>
      <c r="R489" s="121"/>
      <c r="S489" s="122"/>
      <c r="T489" s="123"/>
      <c r="U489" s="123"/>
    </row>
    <row r="490" spans="1:21" s="124" customFormat="1" ht="9.75" customHeight="1" x14ac:dyDescent="0.25">
      <c r="A490" s="129"/>
      <c r="B490" s="127"/>
      <c r="C490" s="127"/>
      <c r="D490" s="133"/>
      <c r="E490" s="101"/>
      <c r="F490" s="101"/>
      <c r="G490" s="101"/>
      <c r="H490" s="88"/>
      <c r="I490" s="101"/>
      <c r="J490" s="88"/>
      <c r="K490" s="101"/>
      <c r="L490" s="101"/>
      <c r="M490" s="119"/>
      <c r="N490" s="126"/>
      <c r="O490" s="119"/>
      <c r="P490" s="129"/>
      <c r="Q490" s="120"/>
      <c r="R490" s="121"/>
      <c r="S490" s="122"/>
      <c r="T490" s="123"/>
      <c r="U490" s="123"/>
    </row>
    <row r="491" spans="1:21" s="124" customFormat="1" ht="9.75" customHeight="1" x14ac:dyDescent="0.25">
      <c r="A491" s="129"/>
      <c r="B491" s="127"/>
      <c r="C491" s="127"/>
      <c r="D491" s="133"/>
      <c r="E491" s="101"/>
      <c r="F491" s="101"/>
      <c r="G491" s="101"/>
      <c r="H491" s="88"/>
      <c r="I491" s="101"/>
      <c r="J491" s="88"/>
      <c r="K491" s="101"/>
      <c r="L491" s="101"/>
      <c r="M491" s="119"/>
      <c r="N491" s="126"/>
      <c r="O491" s="119"/>
      <c r="P491" s="129"/>
      <c r="Q491" s="120"/>
      <c r="R491" s="121"/>
      <c r="S491" s="122"/>
      <c r="T491" s="123"/>
      <c r="U491" s="123"/>
    </row>
    <row r="492" spans="1:21" s="124" customFormat="1" ht="9.75" customHeight="1" x14ac:dyDescent="0.25">
      <c r="A492" s="129"/>
      <c r="B492" s="127"/>
      <c r="C492" s="127"/>
      <c r="D492" s="133"/>
      <c r="E492" s="101"/>
      <c r="F492" s="101"/>
      <c r="G492" s="101"/>
      <c r="H492" s="88"/>
      <c r="I492" s="101"/>
      <c r="J492" s="88"/>
      <c r="K492" s="101"/>
      <c r="L492" s="101"/>
      <c r="M492" s="119"/>
      <c r="N492" s="126"/>
      <c r="O492" s="119"/>
      <c r="P492" s="129"/>
      <c r="Q492" s="120"/>
      <c r="R492" s="121"/>
      <c r="S492" s="122"/>
      <c r="T492" s="123"/>
      <c r="U492" s="123"/>
    </row>
    <row r="493" spans="1:21" s="124" customFormat="1" ht="9.75" customHeight="1" x14ac:dyDescent="0.25">
      <c r="A493" s="129"/>
      <c r="B493" s="127"/>
      <c r="C493" s="127"/>
      <c r="D493" s="133"/>
      <c r="E493" s="101"/>
      <c r="F493" s="101"/>
      <c r="G493" s="101"/>
      <c r="H493" s="88"/>
      <c r="I493" s="101"/>
      <c r="J493" s="88"/>
      <c r="K493" s="101"/>
      <c r="L493" s="101"/>
      <c r="M493" s="119"/>
      <c r="N493" s="126"/>
      <c r="O493" s="119"/>
      <c r="P493" s="129"/>
      <c r="Q493" s="120"/>
      <c r="R493" s="121"/>
      <c r="S493" s="122"/>
      <c r="T493" s="123"/>
      <c r="U493" s="123"/>
    </row>
    <row r="494" spans="1:21" s="124" customFormat="1" ht="9.75" customHeight="1" x14ac:dyDescent="0.25">
      <c r="A494" s="129"/>
      <c r="B494" s="127"/>
      <c r="C494" s="127"/>
      <c r="D494" s="133"/>
      <c r="E494" s="101"/>
      <c r="F494" s="101"/>
      <c r="G494" s="101"/>
      <c r="H494" s="88"/>
      <c r="I494" s="101"/>
      <c r="J494" s="88"/>
      <c r="K494" s="101"/>
      <c r="L494" s="101"/>
      <c r="M494" s="119"/>
      <c r="N494" s="126"/>
      <c r="O494" s="119"/>
      <c r="P494" s="129"/>
      <c r="Q494" s="120"/>
      <c r="R494" s="121"/>
      <c r="S494" s="122"/>
      <c r="T494" s="123"/>
      <c r="U494" s="123"/>
    </row>
    <row r="495" spans="1:21" s="124" customFormat="1" ht="9.75" customHeight="1" x14ac:dyDescent="0.25">
      <c r="A495" s="129"/>
      <c r="B495" s="127"/>
      <c r="C495" s="127"/>
      <c r="D495" s="133"/>
      <c r="E495" s="101"/>
      <c r="F495" s="101"/>
      <c r="G495" s="101"/>
      <c r="H495" s="88"/>
      <c r="I495" s="101"/>
      <c r="J495" s="88"/>
      <c r="K495" s="101"/>
      <c r="L495" s="101"/>
      <c r="M495" s="119"/>
      <c r="N495" s="126"/>
      <c r="O495" s="119"/>
      <c r="P495" s="129"/>
      <c r="Q495" s="120"/>
      <c r="R495" s="121"/>
      <c r="S495" s="122"/>
      <c r="T495" s="123"/>
      <c r="U495" s="123"/>
    </row>
    <row r="496" spans="1:21" s="124" customFormat="1" ht="9.75" customHeight="1" x14ac:dyDescent="0.25">
      <c r="A496" s="129"/>
      <c r="B496" s="127"/>
      <c r="C496" s="127"/>
      <c r="D496" s="133"/>
      <c r="E496" s="101"/>
      <c r="F496" s="101"/>
      <c r="G496" s="101"/>
      <c r="H496" s="88"/>
      <c r="I496" s="101"/>
      <c r="J496" s="88"/>
      <c r="K496" s="101"/>
      <c r="L496" s="101"/>
      <c r="M496" s="119"/>
      <c r="N496" s="126"/>
      <c r="O496" s="119"/>
      <c r="P496" s="129"/>
      <c r="Q496" s="120"/>
      <c r="R496" s="121"/>
      <c r="S496" s="122"/>
      <c r="T496" s="123"/>
      <c r="U496" s="123"/>
    </row>
    <row r="497" spans="1:21" s="124" customFormat="1" ht="9.75" customHeight="1" x14ac:dyDescent="0.25">
      <c r="A497" s="129"/>
      <c r="B497" s="127"/>
      <c r="C497" s="127"/>
      <c r="D497" s="133"/>
      <c r="E497" s="101"/>
      <c r="F497" s="101"/>
      <c r="G497" s="101"/>
      <c r="H497" s="88"/>
      <c r="I497" s="101"/>
      <c r="J497" s="88"/>
      <c r="K497" s="101"/>
      <c r="L497" s="101"/>
      <c r="M497" s="119"/>
      <c r="N497" s="126"/>
      <c r="O497" s="119"/>
      <c r="P497" s="129"/>
      <c r="Q497" s="120"/>
      <c r="R497" s="121"/>
      <c r="S497" s="122"/>
      <c r="T497" s="123"/>
      <c r="U497" s="123"/>
    </row>
    <row r="498" spans="1:21" s="124" customFormat="1" ht="9.75" customHeight="1" x14ac:dyDescent="0.25">
      <c r="A498" s="129"/>
      <c r="B498" s="127"/>
      <c r="C498" s="127"/>
      <c r="D498" s="133"/>
      <c r="E498" s="101"/>
      <c r="F498" s="101"/>
      <c r="G498" s="101"/>
      <c r="H498" s="88"/>
      <c r="I498" s="101"/>
      <c r="J498" s="88"/>
      <c r="K498" s="101"/>
      <c r="L498" s="101"/>
      <c r="M498" s="119"/>
      <c r="N498" s="126"/>
      <c r="O498" s="119"/>
      <c r="P498" s="129"/>
      <c r="Q498" s="120"/>
      <c r="R498" s="121"/>
      <c r="S498" s="122"/>
      <c r="T498" s="123"/>
      <c r="U498" s="123"/>
    </row>
    <row r="499" spans="1:21" s="124" customFormat="1" ht="9.75" customHeight="1" x14ac:dyDescent="0.25">
      <c r="A499" s="129"/>
      <c r="B499" s="127"/>
      <c r="C499" s="127"/>
      <c r="D499" s="133"/>
      <c r="E499" s="101"/>
      <c r="F499" s="101"/>
      <c r="G499" s="101"/>
      <c r="H499" s="88"/>
      <c r="I499" s="101"/>
      <c r="J499" s="88"/>
      <c r="K499" s="101"/>
      <c r="L499" s="101"/>
      <c r="M499" s="119"/>
      <c r="N499" s="126"/>
      <c r="O499" s="119"/>
      <c r="P499" s="129"/>
      <c r="Q499" s="120"/>
      <c r="R499" s="121"/>
      <c r="S499" s="122"/>
      <c r="T499" s="123"/>
      <c r="U499" s="123"/>
    </row>
    <row r="500" spans="1:21" s="124" customFormat="1" ht="9.75" customHeight="1" x14ac:dyDescent="0.25">
      <c r="A500" s="129"/>
      <c r="B500" s="127"/>
      <c r="C500" s="127"/>
      <c r="D500" s="133"/>
      <c r="E500" s="101"/>
      <c r="F500" s="101"/>
      <c r="G500" s="101"/>
      <c r="H500" s="88"/>
      <c r="I500" s="101"/>
      <c r="J500" s="88"/>
      <c r="K500" s="101"/>
      <c r="L500" s="101"/>
      <c r="M500" s="119"/>
      <c r="N500" s="126"/>
      <c r="O500" s="119"/>
      <c r="P500" s="129"/>
      <c r="Q500" s="120"/>
      <c r="R500" s="121"/>
      <c r="S500" s="122"/>
      <c r="T500" s="123"/>
      <c r="U500" s="123"/>
    </row>
    <row r="501" spans="1:21" s="124" customFormat="1" ht="9.75" customHeight="1" x14ac:dyDescent="0.25">
      <c r="A501" s="129"/>
      <c r="B501" s="127"/>
      <c r="C501" s="127"/>
      <c r="D501" s="134"/>
      <c r="E501" s="101"/>
      <c r="F501" s="101"/>
      <c r="G501" s="101"/>
      <c r="H501" s="88"/>
      <c r="I501" s="101"/>
      <c r="J501" s="88"/>
      <c r="K501" s="101"/>
      <c r="L501" s="101"/>
      <c r="M501" s="119"/>
      <c r="N501" s="126"/>
      <c r="O501" s="119"/>
      <c r="P501" s="129"/>
      <c r="Q501" s="120"/>
      <c r="R501" s="121"/>
      <c r="S501" s="122"/>
      <c r="T501" s="123"/>
      <c r="U501" s="123"/>
    </row>
    <row r="502" spans="1:21" s="124" customFormat="1" ht="9.75" customHeight="1" x14ac:dyDescent="0.25">
      <c r="A502" s="129"/>
      <c r="B502" s="127"/>
      <c r="C502" s="127"/>
      <c r="D502" s="101"/>
      <c r="E502" s="101"/>
      <c r="F502" s="101"/>
      <c r="G502" s="101"/>
      <c r="H502" s="88"/>
      <c r="I502" s="101"/>
      <c r="J502" s="101"/>
      <c r="K502" s="101"/>
      <c r="L502" s="101"/>
      <c r="M502" s="119"/>
      <c r="N502" s="126"/>
      <c r="O502" s="119"/>
      <c r="P502" s="129"/>
      <c r="Q502" s="120"/>
      <c r="R502" s="121"/>
      <c r="S502" s="122"/>
      <c r="T502" s="123"/>
      <c r="U502" s="123"/>
    </row>
    <row r="503" spans="1:21" s="124" customFormat="1" ht="9.75" customHeight="1" x14ac:dyDescent="0.25">
      <c r="A503" s="129"/>
      <c r="B503" s="129"/>
      <c r="C503" s="129"/>
      <c r="E503" s="101"/>
      <c r="F503" s="101"/>
      <c r="G503" s="101"/>
      <c r="H503" s="101"/>
      <c r="I503" s="101"/>
      <c r="J503" s="101"/>
      <c r="K503" s="101"/>
      <c r="L503" s="101"/>
      <c r="M503" s="119"/>
      <c r="N503" s="126"/>
      <c r="O503" s="119"/>
      <c r="P503" s="129"/>
      <c r="Q503" s="120"/>
      <c r="R503" s="121"/>
      <c r="S503" s="122"/>
      <c r="T503" s="123"/>
      <c r="U503" s="123"/>
    </row>
    <row r="504" spans="1:21" s="124" customFormat="1" ht="9.75" customHeight="1" x14ac:dyDescent="0.25">
      <c r="A504" s="129"/>
      <c r="B504" s="127"/>
      <c r="C504" s="127"/>
      <c r="D504" s="133"/>
      <c r="E504" s="101"/>
      <c r="F504" s="101"/>
      <c r="G504" s="101"/>
      <c r="H504" s="88"/>
      <c r="I504" s="101"/>
      <c r="J504" s="101"/>
      <c r="K504" s="101"/>
      <c r="L504" s="101"/>
      <c r="M504" s="119"/>
      <c r="N504" s="126"/>
      <c r="O504" s="119"/>
      <c r="P504" s="129"/>
      <c r="Q504" s="120"/>
      <c r="R504" s="121"/>
      <c r="S504" s="122"/>
      <c r="T504" s="123"/>
      <c r="U504" s="123"/>
    </row>
    <row r="505" spans="1:21" s="124" customFormat="1" ht="9.75" customHeight="1" x14ac:dyDescent="0.25">
      <c r="A505" s="129"/>
      <c r="B505" s="127"/>
      <c r="C505" s="127"/>
      <c r="D505" s="133"/>
      <c r="E505" s="101"/>
      <c r="F505" s="101"/>
      <c r="G505" s="101"/>
      <c r="H505" s="88"/>
      <c r="I505" s="101"/>
      <c r="J505" s="101"/>
      <c r="K505" s="101"/>
      <c r="L505" s="101"/>
      <c r="M505" s="119"/>
      <c r="N505" s="126"/>
      <c r="O505" s="119"/>
      <c r="P505" s="129"/>
      <c r="Q505" s="120"/>
      <c r="R505" s="121"/>
      <c r="S505" s="122"/>
      <c r="T505" s="123"/>
      <c r="U505" s="123"/>
    </row>
    <row r="506" spans="1:21" s="124" customFormat="1" ht="9.75" customHeight="1" x14ac:dyDescent="0.25">
      <c r="A506" s="129"/>
      <c r="B506" s="127"/>
      <c r="C506" s="127"/>
      <c r="D506" s="133"/>
      <c r="E506" s="101"/>
      <c r="F506" s="101"/>
      <c r="G506" s="101"/>
      <c r="H506" s="88"/>
      <c r="I506" s="101"/>
      <c r="J506" s="101"/>
      <c r="K506" s="101"/>
      <c r="L506" s="101"/>
      <c r="M506" s="119"/>
      <c r="N506" s="126"/>
      <c r="O506" s="119"/>
      <c r="P506" s="129"/>
      <c r="Q506" s="120"/>
      <c r="R506" s="121"/>
      <c r="S506" s="122"/>
      <c r="T506" s="123"/>
      <c r="U506" s="123"/>
    </row>
    <row r="507" spans="1:21" s="124" customFormat="1" ht="9.75" customHeight="1" x14ac:dyDescent="0.25">
      <c r="A507" s="129"/>
      <c r="B507" s="127"/>
      <c r="C507" s="127"/>
      <c r="D507" s="133"/>
      <c r="E507" s="101"/>
      <c r="F507" s="101"/>
      <c r="G507" s="101"/>
      <c r="H507" s="88"/>
      <c r="I507" s="101"/>
      <c r="J507" s="101"/>
      <c r="K507" s="101"/>
      <c r="L507" s="101"/>
      <c r="M507" s="119"/>
      <c r="N507" s="126"/>
      <c r="O507" s="119"/>
      <c r="P507" s="129"/>
      <c r="Q507" s="120"/>
      <c r="R507" s="121"/>
      <c r="S507" s="122"/>
      <c r="T507" s="123"/>
      <c r="U507" s="123"/>
    </row>
    <row r="508" spans="1:21" s="124" customFormat="1" ht="9.75" customHeight="1" x14ac:dyDescent="0.25">
      <c r="A508" s="129"/>
      <c r="B508" s="127"/>
      <c r="C508" s="127"/>
      <c r="D508" s="133"/>
      <c r="E508" s="101"/>
      <c r="F508" s="101"/>
      <c r="G508" s="101"/>
      <c r="H508" s="88"/>
      <c r="I508" s="101"/>
      <c r="J508" s="101"/>
      <c r="K508" s="101"/>
      <c r="L508" s="101"/>
      <c r="M508" s="119"/>
      <c r="N508" s="126"/>
      <c r="O508" s="119"/>
      <c r="P508" s="129"/>
      <c r="Q508" s="120"/>
      <c r="R508" s="121"/>
      <c r="S508" s="122"/>
      <c r="T508" s="123"/>
      <c r="U508" s="123"/>
    </row>
    <row r="509" spans="1:21" s="124" customFormat="1" ht="9.75" customHeight="1" x14ac:dyDescent="0.25">
      <c r="A509" s="129"/>
      <c r="B509" s="127"/>
      <c r="C509" s="127"/>
      <c r="D509" s="133"/>
      <c r="E509" s="101"/>
      <c r="F509" s="101"/>
      <c r="G509" s="101"/>
      <c r="H509" s="88"/>
      <c r="I509" s="101"/>
      <c r="J509" s="101"/>
      <c r="K509" s="101"/>
      <c r="L509" s="101"/>
      <c r="M509" s="119"/>
      <c r="N509" s="126"/>
      <c r="O509" s="119"/>
      <c r="P509" s="129"/>
      <c r="Q509" s="120"/>
      <c r="R509" s="121"/>
      <c r="S509" s="122"/>
      <c r="T509" s="123"/>
      <c r="U509" s="123"/>
    </row>
    <row r="510" spans="1:21" s="124" customFormat="1" ht="9.75" customHeight="1" x14ac:dyDescent="0.25">
      <c r="A510" s="129"/>
      <c r="B510" s="127"/>
      <c r="C510" s="127"/>
      <c r="D510" s="133"/>
      <c r="E510" s="101"/>
      <c r="F510" s="101"/>
      <c r="G510" s="101"/>
      <c r="H510" s="88"/>
      <c r="I510" s="101"/>
      <c r="J510" s="101"/>
      <c r="K510" s="101"/>
      <c r="L510" s="101"/>
      <c r="M510" s="119"/>
      <c r="N510" s="126"/>
      <c r="O510" s="119"/>
      <c r="P510" s="129"/>
      <c r="Q510" s="120"/>
      <c r="R510" s="121"/>
      <c r="S510" s="122"/>
      <c r="T510" s="123"/>
      <c r="U510" s="123"/>
    </row>
    <row r="511" spans="1:21" s="124" customFormat="1" ht="9.75" customHeight="1" x14ac:dyDescent="0.25">
      <c r="A511" s="129"/>
      <c r="B511" s="127"/>
      <c r="C511" s="127"/>
      <c r="D511" s="101"/>
      <c r="E511" s="101"/>
      <c r="F511" s="101"/>
      <c r="G511" s="101"/>
      <c r="H511" s="101"/>
      <c r="I511" s="101"/>
      <c r="J511" s="101"/>
      <c r="K511" s="101"/>
      <c r="L511" s="101"/>
      <c r="M511" s="119"/>
      <c r="N511" s="126"/>
      <c r="O511" s="119"/>
      <c r="P511" s="129"/>
      <c r="Q511" s="120"/>
      <c r="R511" s="121"/>
      <c r="S511" s="122"/>
      <c r="T511" s="123"/>
      <c r="U511" s="123"/>
    </row>
    <row r="512" spans="1:21" s="124" customFormat="1" ht="9.75" customHeight="1" x14ac:dyDescent="0.25">
      <c r="A512" s="129"/>
      <c r="B512" s="127"/>
      <c r="C512" s="127"/>
      <c r="D512" s="133"/>
      <c r="E512" s="101"/>
      <c r="F512" s="101"/>
      <c r="G512" s="101"/>
      <c r="H512" s="88"/>
      <c r="I512" s="101"/>
      <c r="J512" s="101"/>
      <c r="K512" s="101"/>
      <c r="L512" s="101"/>
      <c r="M512" s="119"/>
      <c r="N512" s="126"/>
      <c r="O512" s="119"/>
      <c r="P512" s="129"/>
      <c r="Q512" s="120"/>
      <c r="R512" s="121"/>
      <c r="S512" s="122"/>
      <c r="T512" s="123"/>
      <c r="U512" s="123"/>
    </row>
    <row r="513" spans="1:21" s="124" customFormat="1" ht="9.75" customHeight="1" x14ac:dyDescent="0.25">
      <c r="A513" s="129"/>
      <c r="B513" s="127"/>
      <c r="C513" s="127"/>
      <c r="D513" s="101"/>
      <c r="E513" s="101"/>
      <c r="F513" s="101"/>
      <c r="G513" s="101"/>
      <c r="H513" s="88"/>
      <c r="I513" s="101"/>
      <c r="J513" s="101"/>
      <c r="K513" s="101"/>
      <c r="L513" s="101"/>
      <c r="M513" s="119"/>
      <c r="N513" s="126"/>
      <c r="O513" s="119"/>
      <c r="P513" s="129"/>
      <c r="Q513" s="120"/>
      <c r="R513" s="121"/>
      <c r="S513" s="122"/>
      <c r="T513" s="123"/>
      <c r="U513" s="123"/>
    </row>
    <row r="514" spans="1:21" s="124" customFormat="1" ht="9.75" customHeight="1" x14ac:dyDescent="0.25">
      <c r="A514" s="129"/>
      <c r="B514" s="129"/>
      <c r="C514" s="129"/>
      <c r="D514" s="101"/>
      <c r="E514" s="135"/>
      <c r="F514" s="101"/>
      <c r="G514" s="135"/>
      <c r="H514" s="136"/>
      <c r="I514" s="101"/>
      <c r="J514" s="101"/>
      <c r="K514" s="101"/>
      <c r="L514" s="101"/>
      <c r="M514" s="119"/>
      <c r="N514" s="137"/>
      <c r="O514" s="138"/>
      <c r="P514" s="129"/>
      <c r="Q514" s="120"/>
      <c r="R514" s="121"/>
      <c r="S514" s="122"/>
      <c r="T514" s="123"/>
      <c r="U514" s="123"/>
    </row>
    <row r="515" spans="1:21" s="124" customFormat="1" x14ac:dyDescent="0.25">
      <c r="A515" s="129"/>
      <c r="B515" s="127"/>
      <c r="C515" s="127"/>
      <c r="D515" s="119"/>
      <c r="E515" s="119"/>
      <c r="F515" s="119"/>
      <c r="G515" s="119"/>
      <c r="H515" s="119"/>
      <c r="I515" s="119"/>
      <c r="J515" s="119"/>
      <c r="K515" s="119"/>
      <c r="L515" s="119"/>
      <c r="M515" s="119"/>
      <c r="N515" s="119"/>
      <c r="O515" s="119"/>
      <c r="P515" s="119"/>
      <c r="Q515" s="120"/>
      <c r="R515" s="121"/>
      <c r="S515" s="122"/>
      <c r="T515" s="123"/>
      <c r="U515" s="123"/>
    </row>
    <row r="516" spans="1:21" s="124" customFormat="1" x14ac:dyDescent="0.25">
      <c r="A516" s="130"/>
      <c r="B516" s="119"/>
      <c r="C516" s="119"/>
      <c r="D516" s="119"/>
      <c r="E516" s="119"/>
      <c r="F516" s="155"/>
      <c r="G516" s="119"/>
      <c r="H516" s="119"/>
      <c r="I516" s="119"/>
      <c r="J516" s="119"/>
      <c r="K516" s="119"/>
      <c r="L516" s="119"/>
      <c r="M516" s="119"/>
      <c r="N516" s="119"/>
      <c r="O516" s="119"/>
      <c r="P516" s="119"/>
      <c r="Q516" s="120"/>
      <c r="R516" s="121"/>
      <c r="S516" s="122"/>
      <c r="T516" s="123"/>
      <c r="U516" s="123"/>
    </row>
    <row r="517" spans="1:21" s="124" customFormat="1" x14ac:dyDescent="0.25">
      <c r="A517" s="119"/>
      <c r="B517" s="119"/>
      <c r="C517" s="119"/>
      <c r="D517" s="119"/>
      <c r="E517" s="119"/>
      <c r="F517" s="155"/>
      <c r="G517" s="119"/>
      <c r="H517" s="119"/>
      <c r="I517" s="119"/>
      <c r="J517" s="119"/>
      <c r="K517" s="119"/>
      <c r="L517" s="119"/>
      <c r="M517" s="119"/>
      <c r="N517" s="119"/>
      <c r="O517" s="119"/>
      <c r="P517" s="119"/>
      <c r="Q517" s="120"/>
      <c r="R517" s="121"/>
      <c r="S517" s="122"/>
      <c r="T517" s="123"/>
      <c r="U517" s="123"/>
    </row>
    <row r="518" spans="1:21" s="124" customFormat="1" x14ac:dyDescent="0.25">
      <c r="A518" s="119"/>
      <c r="B518" s="119"/>
      <c r="C518" s="119"/>
      <c r="D518" s="119"/>
      <c r="E518" s="119"/>
      <c r="F518" s="119"/>
      <c r="G518" s="119"/>
      <c r="H518" s="119"/>
      <c r="I518" s="119"/>
      <c r="J518" s="119"/>
      <c r="K518" s="119"/>
      <c r="L518" s="119"/>
      <c r="M518" s="119"/>
      <c r="N518" s="119"/>
      <c r="O518" s="119"/>
      <c r="P518" s="119"/>
      <c r="Q518" s="120"/>
      <c r="R518" s="121"/>
      <c r="S518" s="122"/>
      <c r="T518" s="123"/>
      <c r="U518" s="123"/>
    </row>
    <row r="519" spans="1:21" s="124" customFormat="1" x14ac:dyDescent="0.25">
      <c r="A519" s="139"/>
      <c r="Q519" s="120"/>
      <c r="R519" s="121"/>
      <c r="S519" s="122"/>
      <c r="T519" s="123"/>
      <c r="U519" s="123"/>
    </row>
    <row r="520" spans="1:21" s="124" customFormat="1" x14ac:dyDescent="0.25">
      <c r="A520" s="119"/>
      <c r="B520" s="119"/>
      <c r="C520" s="119"/>
      <c r="D520" s="119"/>
      <c r="E520" s="119"/>
      <c r="F520" s="119"/>
      <c r="G520" s="119"/>
      <c r="H520" s="119"/>
      <c r="I520" s="119"/>
      <c r="J520" s="119"/>
      <c r="K520" s="119"/>
      <c r="L520" s="119"/>
      <c r="M520" s="119"/>
      <c r="N520" s="119"/>
      <c r="O520" s="119"/>
      <c r="P520" s="119"/>
      <c r="Q520" s="120"/>
      <c r="R520" s="121"/>
      <c r="S520" s="122"/>
      <c r="T520" s="123"/>
      <c r="U520" s="123"/>
    </row>
    <row r="521" spans="1:21" s="124" customFormat="1" ht="5.25" customHeight="1" x14ac:dyDescent="0.25">
      <c r="A521" s="119"/>
      <c r="B521" s="119"/>
      <c r="C521" s="119"/>
      <c r="D521" s="119"/>
      <c r="E521" s="119"/>
      <c r="F521" s="119"/>
      <c r="G521" s="119"/>
      <c r="H521" s="119"/>
      <c r="I521" s="119"/>
      <c r="J521" s="119"/>
      <c r="K521" s="119"/>
      <c r="L521" s="119"/>
      <c r="M521" s="119"/>
      <c r="N521" s="119"/>
      <c r="O521" s="119"/>
      <c r="P521" s="119"/>
      <c r="Q521" s="120"/>
      <c r="R521" s="121"/>
      <c r="S521" s="122"/>
      <c r="T521" s="123"/>
      <c r="U521" s="123"/>
    </row>
    <row r="522" spans="1:21" s="124" customFormat="1" ht="9.75" customHeight="1" x14ac:dyDescent="0.25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19"/>
      <c r="Q522" s="120"/>
      <c r="R522" s="121"/>
      <c r="S522" s="122"/>
      <c r="T522" s="123"/>
      <c r="U522" s="123"/>
    </row>
    <row r="523" spans="1:21" s="124" customFormat="1" ht="9.75" customHeight="1" x14ac:dyDescent="0.25">
      <c r="A523" s="128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30"/>
      <c r="Q523" s="120"/>
      <c r="R523" s="121"/>
      <c r="S523" s="122"/>
      <c r="T523" s="123"/>
      <c r="U523" s="123"/>
    </row>
    <row r="524" spans="1:21" s="124" customFormat="1" ht="9.75" customHeight="1" x14ac:dyDescent="0.25">
      <c r="A524" s="128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30"/>
      <c r="Q524" s="120"/>
      <c r="R524" s="121"/>
      <c r="S524" s="122"/>
      <c r="T524" s="123"/>
      <c r="U524" s="123"/>
    </row>
    <row r="525" spans="1:21" s="124" customFormat="1" ht="9.75" customHeight="1" x14ac:dyDescent="0.25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30"/>
      <c r="Q525" s="120"/>
      <c r="R525" s="121"/>
      <c r="S525" s="122"/>
      <c r="T525" s="123"/>
      <c r="U525" s="123"/>
    </row>
    <row r="526" spans="1:21" s="124" customFormat="1" ht="9.75" customHeight="1" x14ac:dyDescent="0.25">
      <c r="A526" s="127"/>
      <c r="B526" s="131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19"/>
      <c r="Q526" s="120"/>
      <c r="R526" s="121"/>
      <c r="S526" s="122"/>
      <c r="T526" s="123"/>
      <c r="U526" s="123"/>
    </row>
    <row r="527" spans="1:21" s="124" customFormat="1" ht="9.75" customHeight="1" x14ac:dyDescent="0.25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19"/>
      <c r="Q527" s="120"/>
      <c r="R527" s="121"/>
      <c r="S527" s="122"/>
      <c r="T527" s="123"/>
      <c r="U527" s="123"/>
    </row>
    <row r="528" spans="1:21" s="124" customFormat="1" ht="9.75" customHeight="1" x14ac:dyDescent="0.25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19"/>
      <c r="Q528" s="120"/>
      <c r="R528" s="121"/>
      <c r="S528" s="122"/>
      <c r="T528" s="123"/>
      <c r="U528" s="123"/>
    </row>
    <row r="529" spans="1:21" s="124" customFormat="1" ht="9.75" customHeight="1" x14ac:dyDescent="0.25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19"/>
      <c r="Q529" s="120"/>
      <c r="R529" s="121"/>
      <c r="S529" s="122"/>
      <c r="T529" s="123"/>
      <c r="U529" s="123"/>
    </row>
    <row r="530" spans="1:21" s="124" customFormat="1" ht="9.75" customHeight="1" x14ac:dyDescent="0.25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19"/>
      <c r="Q530" s="120"/>
      <c r="R530" s="121"/>
      <c r="S530" s="122"/>
      <c r="T530" s="123"/>
      <c r="U530" s="123"/>
    </row>
    <row r="531" spans="1:21" s="124" customFormat="1" ht="9.75" customHeight="1" x14ac:dyDescent="0.25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19"/>
      <c r="Q531" s="120"/>
      <c r="R531" s="121"/>
      <c r="S531" s="122"/>
      <c r="T531" s="123"/>
      <c r="U531" s="123"/>
    </row>
    <row r="532" spans="1:21" s="124" customFormat="1" ht="9.75" customHeight="1" x14ac:dyDescent="0.25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19"/>
      <c r="Q532" s="120"/>
      <c r="R532" s="121"/>
      <c r="S532" s="122"/>
      <c r="T532" s="123"/>
      <c r="U532" s="123"/>
    </row>
    <row r="533" spans="1:21" s="124" customFormat="1" ht="9.75" customHeight="1" x14ac:dyDescent="0.25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19"/>
      <c r="Q533" s="120"/>
      <c r="R533" s="121"/>
      <c r="S533" s="122"/>
      <c r="T533" s="123"/>
      <c r="U533" s="123"/>
    </row>
    <row r="534" spans="1:21" s="124" customFormat="1" ht="9.75" customHeight="1" x14ac:dyDescent="0.25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19"/>
      <c r="Q534" s="120"/>
      <c r="R534" s="121"/>
      <c r="S534" s="122"/>
      <c r="T534" s="123"/>
      <c r="U534" s="123"/>
    </row>
    <row r="535" spans="1:21" s="124" customFormat="1" ht="9.75" customHeight="1" x14ac:dyDescent="0.25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19"/>
      <c r="Q535" s="120"/>
      <c r="R535" s="121"/>
      <c r="S535" s="122"/>
      <c r="T535" s="123"/>
      <c r="U535" s="123"/>
    </row>
    <row r="536" spans="1:21" s="124" customFormat="1" ht="9.75" customHeight="1" x14ac:dyDescent="0.25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19"/>
      <c r="Q536" s="120"/>
      <c r="R536" s="121"/>
      <c r="S536" s="122"/>
      <c r="T536" s="123"/>
      <c r="U536" s="123"/>
    </row>
    <row r="537" spans="1:21" s="124" customFormat="1" ht="9.75" customHeight="1" x14ac:dyDescent="0.25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19"/>
      <c r="Q537" s="120"/>
      <c r="R537" s="121"/>
      <c r="S537" s="122"/>
      <c r="T537" s="123"/>
      <c r="U537" s="123"/>
    </row>
    <row r="538" spans="1:21" s="124" customFormat="1" ht="9.75" customHeight="1" x14ac:dyDescent="0.25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19"/>
      <c r="Q538" s="120"/>
      <c r="R538" s="121"/>
      <c r="S538" s="122"/>
      <c r="T538" s="123"/>
      <c r="U538" s="123"/>
    </row>
    <row r="539" spans="1:21" s="124" customFormat="1" ht="9.75" customHeight="1" x14ac:dyDescent="0.25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19"/>
      <c r="Q539" s="120"/>
      <c r="R539" s="121"/>
      <c r="S539" s="122"/>
      <c r="T539" s="123"/>
      <c r="U539" s="123"/>
    </row>
    <row r="540" spans="1:21" s="124" customFormat="1" ht="9.75" customHeight="1" x14ac:dyDescent="0.25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19"/>
      <c r="Q540" s="120"/>
      <c r="R540" s="121"/>
      <c r="S540" s="122"/>
      <c r="T540" s="123"/>
      <c r="U540" s="123"/>
    </row>
    <row r="541" spans="1:21" s="124" customFormat="1" ht="9.75" customHeight="1" x14ac:dyDescent="0.25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19"/>
      <c r="Q541" s="120"/>
      <c r="R541" s="121"/>
      <c r="S541" s="122"/>
      <c r="T541" s="123"/>
      <c r="U541" s="123"/>
    </row>
    <row r="542" spans="1:21" s="124" customFormat="1" ht="9.75" customHeight="1" x14ac:dyDescent="0.25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19"/>
      <c r="Q542" s="120"/>
      <c r="R542" s="121"/>
      <c r="S542" s="122"/>
      <c r="T542" s="123"/>
      <c r="U542" s="123"/>
    </row>
    <row r="543" spans="1:21" s="124" customFormat="1" ht="9.75" customHeight="1" x14ac:dyDescent="0.25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19"/>
      <c r="Q543" s="120"/>
      <c r="R543" s="121"/>
      <c r="S543" s="122"/>
      <c r="T543" s="123"/>
      <c r="U543" s="123"/>
    </row>
    <row r="544" spans="1:21" s="124" customFormat="1" ht="9.75" customHeight="1" x14ac:dyDescent="0.25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19"/>
      <c r="Q544" s="120"/>
      <c r="R544" s="121"/>
      <c r="S544" s="122"/>
      <c r="T544" s="123"/>
      <c r="U544" s="123"/>
    </row>
    <row r="545" spans="1:23" s="124" customFormat="1" ht="9.75" customHeight="1" x14ac:dyDescent="0.25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19"/>
      <c r="Q545" s="120"/>
      <c r="R545" s="121"/>
      <c r="S545" s="122"/>
      <c r="T545" s="123"/>
      <c r="U545" s="123"/>
    </row>
    <row r="546" spans="1:23" s="124" customFormat="1" ht="9.75" customHeight="1" x14ac:dyDescent="0.25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19"/>
      <c r="Q546" s="120"/>
      <c r="R546" s="121"/>
      <c r="S546" s="122"/>
      <c r="T546" s="123"/>
      <c r="U546" s="123"/>
    </row>
    <row r="547" spans="1:23" s="124" customFormat="1" ht="9.75" customHeight="1" x14ac:dyDescent="0.25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19"/>
      <c r="Q547" s="120"/>
      <c r="R547" s="121"/>
      <c r="S547" s="122"/>
      <c r="T547" s="123"/>
      <c r="U547" s="123"/>
    </row>
    <row r="548" spans="1:23" s="124" customFormat="1" ht="9.75" customHeight="1" x14ac:dyDescent="0.25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19"/>
      <c r="Q548" s="120"/>
      <c r="R548" s="121"/>
      <c r="S548" s="122"/>
      <c r="T548" s="123"/>
      <c r="U548" s="123"/>
    </row>
    <row r="549" spans="1:23" s="124" customFormat="1" ht="9.75" customHeight="1" x14ac:dyDescent="0.25">
      <c r="A549" s="129"/>
      <c r="B549" s="127"/>
      <c r="C549" s="127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0"/>
      <c r="R549" s="121"/>
      <c r="S549" s="122"/>
      <c r="T549" s="123"/>
      <c r="U549" s="123"/>
    </row>
    <row r="550" spans="1:23" s="124" customFormat="1" ht="9.75" customHeight="1" x14ac:dyDescent="0.25">
      <c r="A550" s="129"/>
      <c r="B550" s="127"/>
      <c r="C550" s="127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0"/>
      <c r="R550" s="121"/>
      <c r="S550" s="122"/>
      <c r="T550" s="123"/>
      <c r="U550" s="123"/>
    </row>
    <row r="551" spans="1:23" s="124" customFormat="1" ht="9.75" customHeight="1" x14ac:dyDescent="0.25">
      <c r="A551" s="129"/>
      <c r="B551" s="127"/>
      <c r="C551" s="127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0"/>
      <c r="R551" s="121"/>
      <c r="S551" s="122"/>
      <c r="T551" s="123"/>
      <c r="U551" s="123"/>
    </row>
    <row r="552" spans="1:23" s="124" customFormat="1" ht="9.75" customHeight="1" x14ac:dyDescent="0.25">
      <c r="A552" s="129"/>
      <c r="B552" s="127"/>
      <c r="C552" s="127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0"/>
      <c r="R552" s="120"/>
      <c r="S552" s="122"/>
      <c r="T552" s="123"/>
      <c r="U552" s="123"/>
    </row>
    <row r="553" spans="1:23" s="124" customFormat="1" ht="9.75" customHeight="1" x14ac:dyDescent="0.25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0"/>
      <c r="R553" s="120"/>
      <c r="S553" s="125"/>
      <c r="T553" s="125"/>
      <c r="U553" s="125"/>
      <c r="V553" s="125"/>
      <c r="W553" s="125"/>
    </row>
    <row r="554" spans="1:23" s="124" customFormat="1" ht="9.75" customHeight="1" x14ac:dyDescent="0.25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0"/>
      <c r="R554" s="121"/>
      <c r="S554" s="141"/>
      <c r="T554" s="141"/>
      <c r="U554" s="141"/>
      <c r="V554" s="141"/>
      <c r="W554" s="141"/>
    </row>
    <row r="555" spans="1:23" s="124" customFormat="1" ht="9.75" customHeight="1" x14ac:dyDescent="0.25">
      <c r="A555" s="129"/>
      <c r="B555" s="129"/>
      <c r="C555" s="129"/>
      <c r="D555" s="132"/>
      <c r="E555" s="119"/>
      <c r="F555" s="119"/>
      <c r="G555" s="119"/>
      <c r="H555" s="119"/>
      <c r="I555" s="119"/>
      <c r="J555" s="119"/>
      <c r="K555" s="119"/>
      <c r="L555" s="119"/>
      <c r="M555" s="119"/>
      <c r="N555" s="119"/>
      <c r="O555" s="119"/>
      <c r="P555" s="130"/>
      <c r="Q555" s="120"/>
      <c r="R555" s="120"/>
      <c r="S555" s="120"/>
      <c r="T555" s="134"/>
      <c r="U555" s="123"/>
      <c r="V555" s="123"/>
      <c r="W555" s="123"/>
    </row>
    <row r="556" spans="1:23" s="124" customFormat="1" ht="9.75" customHeight="1" x14ac:dyDescent="0.25">
      <c r="A556" s="129"/>
      <c r="B556" s="127"/>
      <c r="C556" s="127"/>
      <c r="D556" s="133"/>
      <c r="E556" s="101"/>
      <c r="F556" s="101"/>
      <c r="G556" s="101"/>
      <c r="H556" s="88"/>
      <c r="I556" s="101"/>
      <c r="J556" s="88"/>
      <c r="K556" s="101"/>
      <c r="L556" s="101"/>
      <c r="M556" s="119"/>
      <c r="N556" s="126"/>
      <c r="O556" s="119"/>
      <c r="P556" s="129"/>
      <c r="Q556" s="145"/>
      <c r="R556" s="145"/>
      <c r="S556" s="145"/>
      <c r="T556" s="143"/>
      <c r="U556" s="143"/>
      <c r="V556" s="143"/>
      <c r="W556" s="143"/>
    </row>
    <row r="557" spans="1:23" s="124" customFormat="1" ht="9.75" customHeight="1" x14ac:dyDescent="0.25">
      <c r="A557" s="129"/>
      <c r="B557" s="127"/>
      <c r="C557" s="127"/>
      <c r="D557" s="133"/>
      <c r="E557" s="101"/>
      <c r="F557" s="101"/>
      <c r="G557" s="101"/>
      <c r="H557" s="88"/>
      <c r="I557" s="101"/>
      <c r="J557" s="88"/>
      <c r="K557" s="101"/>
      <c r="L557" s="101"/>
      <c r="M557" s="119"/>
      <c r="N557" s="126"/>
      <c r="O557" s="119"/>
      <c r="P557" s="129"/>
      <c r="Q557" s="145"/>
      <c r="R557" s="145"/>
      <c r="S557" s="145"/>
      <c r="T557" s="143"/>
      <c r="U557" s="143"/>
      <c r="V557" s="143"/>
      <c r="W557" s="143"/>
    </row>
    <row r="558" spans="1:23" s="124" customFormat="1" ht="9.75" customHeight="1" x14ac:dyDescent="0.25">
      <c r="A558" s="129"/>
      <c r="B558" s="127"/>
      <c r="C558" s="127"/>
      <c r="D558" s="133"/>
      <c r="E558" s="101"/>
      <c r="F558" s="101"/>
      <c r="G558" s="101"/>
      <c r="H558" s="88"/>
      <c r="I558" s="101"/>
      <c r="J558" s="88"/>
      <c r="K558" s="101"/>
      <c r="L558" s="101"/>
      <c r="M558" s="119"/>
      <c r="N558" s="126"/>
      <c r="O558" s="119"/>
      <c r="P558" s="129"/>
      <c r="Q558" s="145"/>
      <c r="R558" s="145"/>
      <c r="S558" s="145"/>
      <c r="T558" s="143"/>
      <c r="U558" s="143"/>
      <c r="V558" s="143"/>
      <c r="W558" s="143"/>
    </row>
    <row r="559" spans="1:23" s="124" customFormat="1" ht="9.75" customHeight="1" x14ac:dyDescent="0.25">
      <c r="A559" s="129"/>
      <c r="B559" s="127"/>
      <c r="C559" s="127"/>
      <c r="D559" s="133"/>
      <c r="E559" s="101"/>
      <c r="F559" s="101"/>
      <c r="G559" s="101"/>
      <c r="H559" s="88"/>
      <c r="I559" s="101"/>
      <c r="J559" s="88"/>
      <c r="K559" s="101"/>
      <c r="L559" s="101"/>
      <c r="M559" s="119"/>
      <c r="N559" s="126"/>
      <c r="O559" s="119"/>
      <c r="P559" s="129"/>
      <c r="Q559" s="145"/>
      <c r="R559" s="145"/>
      <c r="S559" s="145"/>
      <c r="T559" s="143"/>
      <c r="U559" s="143"/>
      <c r="V559" s="143"/>
      <c r="W559" s="143"/>
    </row>
    <row r="560" spans="1:23" s="124" customFormat="1" ht="9.75" customHeight="1" x14ac:dyDescent="0.25">
      <c r="A560" s="129"/>
      <c r="B560" s="127"/>
      <c r="C560" s="127"/>
      <c r="D560" s="133"/>
      <c r="E560" s="101"/>
      <c r="F560" s="101"/>
      <c r="G560" s="101"/>
      <c r="H560" s="88"/>
      <c r="I560" s="101"/>
      <c r="J560" s="88"/>
      <c r="K560" s="101"/>
      <c r="L560" s="101"/>
      <c r="M560" s="119"/>
      <c r="N560" s="126"/>
      <c r="O560" s="119"/>
      <c r="P560" s="129"/>
      <c r="Q560" s="145"/>
      <c r="R560" s="145"/>
      <c r="S560" s="145"/>
      <c r="T560" s="143"/>
      <c r="U560" s="143"/>
      <c r="V560" s="143"/>
      <c r="W560" s="143"/>
    </row>
    <row r="561" spans="1:23" s="124" customFormat="1" ht="9.75" customHeight="1" x14ac:dyDescent="0.25">
      <c r="A561" s="129"/>
      <c r="B561" s="127"/>
      <c r="C561" s="127"/>
      <c r="D561" s="133"/>
      <c r="E561" s="101"/>
      <c r="F561" s="101"/>
      <c r="G561" s="101"/>
      <c r="H561" s="88"/>
      <c r="I561" s="101"/>
      <c r="J561" s="88"/>
      <c r="K561" s="101"/>
      <c r="L561" s="101"/>
      <c r="M561" s="119"/>
      <c r="N561" s="126"/>
      <c r="O561" s="119"/>
      <c r="P561" s="129"/>
      <c r="Q561" s="145"/>
      <c r="R561" s="145"/>
      <c r="S561" s="145"/>
      <c r="T561" s="143"/>
      <c r="U561" s="143"/>
      <c r="V561" s="143"/>
      <c r="W561" s="143"/>
    </row>
    <row r="562" spans="1:23" s="124" customFormat="1" ht="9.75" customHeight="1" x14ac:dyDescent="0.25">
      <c r="A562" s="129"/>
      <c r="B562" s="127"/>
      <c r="C562" s="127"/>
      <c r="D562" s="133"/>
      <c r="E562" s="101"/>
      <c r="F562" s="101"/>
      <c r="G562" s="101"/>
      <c r="H562" s="88"/>
      <c r="I562" s="101"/>
      <c r="J562" s="88"/>
      <c r="K562" s="101"/>
      <c r="L562" s="101"/>
      <c r="M562" s="119"/>
      <c r="N562" s="126"/>
      <c r="O562" s="119"/>
      <c r="P562" s="129"/>
      <c r="Q562" s="145"/>
      <c r="R562" s="145"/>
      <c r="S562" s="145"/>
      <c r="T562" s="143"/>
      <c r="U562" s="143"/>
      <c r="V562" s="143"/>
      <c r="W562" s="143"/>
    </row>
    <row r="563" spans="1:23" s="124" customFormat="1" ht="9.75" customHeight="1" x14ac:dyDescent="0.25">
      <c r="A563" s="129"/>
      <c r="B563" s="127"/>
      <c r="C563" s="127"/>
      <c r="D563" s="133"/>
      <c r="E563" s="101"/>
      <c r="F563" s="101"/>
      <c r="G563" s="101"/>
      <c r="H563" s="88"/>
      <c r="I563" s="101"/>
      <c r="J563" s="88"/>
      <c r="K563" s="101"/>
      <c r="L563" s="101"/>
      <c r="M563" s="119"/>
      <c r="N563" s="126"/>
      <c r="O563" s="119"/>
      <c r="P563" s="129"/>
      <c r="Q563" s="145"/>
      <c r="R563" s="145"/>
      <c r="S563" s="145"/>
      <c r="T563" s="143"/>
      <c r="U563" s="143"/>
      <c r="V563" s="143"/>
      <c r="W563" s="143"/>
    </row>
    <row r="564" spans="1:23" s="124" customFormat="1" ht="9.75" customHeight="1" x14ac:dyDescent="0.25">
      <c r="A564" s="129"/>
      <c r="B564" s="127"/>
      <c r="C564" s="127"/>
      <c r="D564" s="133"/>
      <c r="E564" s="101"/>
      <c r="F564" s="101"/>
      <c r="G564" s="101"/>
      <c r="H564" s="88"/>
      <c r="I564" s="101"/>
      <c r="J564" s="88"/>
      <c r="K564" s="101"/>
      <c r="L564" s="101"/>
      <c r="M564" s="119"/>
      <c r="N564" s="126"/>
      <c r="O564" s="119"/>
      <c r="P564" s="129"/>
      <c r="Q564" s="145"/>
      <c r="R564" s="145"/>
      <c r="S564" s="145"/>
      <c r="T564" s="143"/>
      <c r="U564" s="143"/>
      <c r="V564" s="143"/>
      <c r="W564" s="143"/>
    </row>
    <row r="565" spans="1:23" s="124" customFormat="1" ht="9.75" customHeight="1" x14ac:dyDescent="0.25">
      <c r="A565" s="129"/>
      <c r="B565" s="127"/>
      <c r="C565" s="127"/>
      <c r="D565" s="133"/>
      <c r="E565" s="101"/>
      <c r="F565" s="101"/>
      <c r="G565" s="101"/>
      <c r="H565" s="88"/>
      <c r="I565" s="101"/>
      <c r="J565" s="88"/>
      <c r="K565" s="101"/>
      <c r="L565" s="101"/>
      <c r="M565" s="119"/>
      <c r="N565" s="126"/>
      <c r="O565" s="119"/>
      <c r="P565" s="129"/>
      <c r="Q565" s="145"/>
      <c r="R565" s="145"/>
      <c r="S565" s="145"/>
      <c r="T565" s="143"/>
      <c r="U565" s="143"/>
      <c r="V565" s="143"/>
      <c r="W565" s="143"/>
    </row>
    <row r="566" spans="1:23" s="124" customFormat="1" ht="9.75" customHeight="1" x14ac:dyDescent="0.25">
      <c r="A566" s="129"/>
      <c r="B566" s="127"/>
      <c r="C566" s="127"/>
      <c r="D566" s="133"/>
      <c r="E566" s="101"/>
      <c r="F566" s="101"/>
      <c r="G566" s="101"/>
      <c r="H566" s="88"/>
      <c r="I566" s="101"/>
      <c r="J566" s="88"/>
      <c r="K566" s="101"/>
      <c r="L566" s="101"/>
      <c r="M566" s="119"/>
      <c r="N566" s="126"/>
      <c r="O566" s="119"/>
      <c r="P566" s="129"/>
      <c r="Q566" s="145"/>
      <c r="R566" s="145"/>
      <c r="S566" s="145"/>
      <c r="T566" s="143"/>
      <c r="U566" s="143"/>
      <c r="V566" s="143"/>
      <c r="W566" s="143"/>
    </row>
    <row r="567" spans="1:23" s="124" customFormat="1" ht="9.75" customHeight="1" x14ac:dyDescent="0.25">
      <c r="A567" s="129"/>
      <c r="B567" s="127"/>
      <c r="C567" s="127"/>
      <c r="D567" s="133"/>
      <c r="E567" s="101"/>
      <c r="F567" s="101"/>
      <c r="G567" s="101"/>
      <c r="H567" s="88"/>
      <c r="I567" s="101"/>
      <c r="J567" s="88"/>
      <c r="K567" s="101"/>
      <c r="L567" s="101"/>
      <c r="M567" s="119"/>
      <c r="N567" s="126"/>
      <c r="O567" s="119"/>
      <c r="P567" s="129"/>
      <c r="Q567" s="145"/>
      <c r="R567" s="145"/>
      <c r="S567" s="145"/>
      <c r="T567" s="143"/>
      <c r="U567" s="143"/>
      <c r="V567" s="143"/>
      <c r="W567" s="143"/>
    </row>
    <row r="568" spans="1:23" s="124" customFormat="1" ht="9.75" customHeight="1" x14ac:dyDescent="0.25">
      <c r="A568" s="129"/>
      <c r="B568" s="127"/>
      <c r="C568" s="127"/>
      <c r="D568" s="133"/>
      <c r="E568" s="101"/>
      <c r="F568" s="101"/>
      <c r="G568" s="101"/>
      <c r="H568" s="88"/>
      <c r="I568" s="101"/>
      <c r="J568" s="88"/>
      <c r="K568" s="101"/>
      <c r="L568" s="101"/>
      <c r="M568" s="119"/>
      <c r="N568" s="126"/>
      <c r="O568" s="119"/>
      <c r="P568" s="129"/>
      <c r="Q568" s="145"/>
      <c r="R568" s="145"/>
      <c r="S568" s="145"/>
      <c r="T568" s="143"/>
      <c r="U568" s="143"/>
      <c r="V568" s="143"/>
      <c r="W568" s="143"/>
    </row>
    <row r="569" spans="1:23" s="124" customFormat="1" ht="9.75" customHeight="1" x14ac:dyDescent="0.25">
      <c r="A569" s="129"/>
      <c r="B569" s="127"/>
      <c r="C569" s="127"/>
      <c r="D569" s="133"/>
      <c r="E569" s="101"/>
      <c r="F569" s="101"/>
      <c r="G569" s="101"/>
      <c r="H569" s="88"/>
      <c r="I569" s="101"/>
      <c r="J569" s="88"/>
      <c r="K569" s="101"/>
      <c r="L569" s="101"/>
      <c r="M569" s="119"/>
      <c r="N569" s="126"/>
      <c r="O569" s="119"/>
      <c r="P569" s="129"/>
      <c r="Q569" s="145"/>
      <c r="R569" s="145"/>
      <c r="S569" s="145"/>
      <c r="T569" s="143"/>
      <c r="U569" s="143"/>
      <c r="V569" s="143"/>
      <c r="W569" s="143"/>
    </row>
    <row r="570" spans="1:23" s="124" customFormat="1" ht="9.75" customHeight="1" x14ac:dyDescent="0.25">
      <c r="A570" s="129"/>
      <c r="B570" s="127"/>
      <c r="C570" s="127"/>
      <c r="D570" s="133"/>
      <c r="E570" s="101"/>
      <c r="F570" s="101"/>
      <c r="G570" s="101"/>
      <c r="H570" s="88"/>
      <c r="I570" s="101"/>
      <c r="J570" s="88"/>
      <c r="K570" s="101"/>
      <c r="L570" s="101"/>
      <c r="M570" s="119"/>
      <c r="N570" s="126"/>
      <c r="O570" s="119"/>
      <c r="P570" s="129"/>
      <c r="Q570" s="145"/>
      <c r="R570" s="145"/>
      <c r="S570" s="145"/>
      <c r="T570" s="143"/>
      <c r="U570" s="143"/>
      <c r="V570" s="143"/>
      <c r="W570" s="143"/>
    </row>
    <row r="571" spans="1:23" s="124" customFormat="1" ht="9.75" customHeight="1" x14ac:dyDescent="0.25">
      <c r="A571" s="129"/>
      <c r="B571" s="127"/>
      <c r="C571" s="127"/>
      <c r="D571" s="133"/>
      <c r="E571" s="101"/>
      <c r="F571" s="101"/>
      <c r="G571" s="101"/>
      <c r="H571" s="88"/>
      <c r="I571" s="101"/>
      <c r="J571" s="88"/>
      <c r="K571" s="101"/>
      <c r="L571" s="101"/>
      <c r="M571" s="119"/>
      <c r="N571" s="126"/>
      <c r="O571" s="119"/>
      <c r="P571" s="129"/>
      <c r="Q571" s="145"/>
      <c r="R571" s="145"/>
      <c r="S571" s="145"/>
      <c r="T571" s="143"/>
      <c r="U571" s="143"/>
      <c r="V571" s="143"/>
      <c r="W571" s="143"/>
    </row>
    <row r="572" spans="1:23" s="124" customFormat="1" ht="9.75" customHeight="1" x14ac:dyDescent="0.25">
      <c r="A572" s="129"/>
      <c r="B572" s="127"/>
      <c r="C572" s="127"/>
      <c r="D572" s="133"/>
      <c r="E572" s="101"/>
      <c r="F572" s="101"/>
      <c r="G572" s="101"/>
      <c r="H572" s="88"/>
      <c r="I572" s="101"/>
      <c r="J572" s="88"/>
      <c r="K572" s="101"/>
      <c r="L572" s="101"/>
      <c r="M572" s="119"/>
      <c r="N572" s="126"/>
      <c r="O572" s="119"/>
      <c r="P572" s="129"/>
      <c r="Q572" s="145"/>
      <c r="R572" s="145"/>
      <c r="S572" s="145"/>
      <c r="T572" s="143"/>
      <c r="U572" s="143"/>
      <c r="V572" s="143"/>
      <c r="W572" s="143"/>
    </row>
    <row r="573" spans="1:23" s="124" customFormat="1" ht="9.75" customHeight="1" x14ac:dyDescent="0.25">
      <c r="A573" s="129"/>
      <c r="B573" s="127"/>
      <c r="C573" s="127"/>
      <c r="D573" s="133"/>
      <c r="E573" s="101"/>
      <c r="F573" s="101"/>
      <c r="G573" s="101"/>
      <c r="H573" s="88"/>
      <c r="I573" s="101"/>
      <c r="J573" s="88"/>
      <c r="K573" s="101"/>
      <c r="L573" s="101"/>
      <c r="M573" s="119"/>
      <c r="N573" s="126"/>
      <c r="O573" s="119"/>
      <c r="P573" s="129"/>
      <c r="Q573" s="145"/>
      <c r="R573" s="145"/>
      <c r="S573" s="145"/>
      <c r="T573" s="143"/>
      <c r="U573" s="143"/>
      <c r="V573" s="143"/>
      <c r="W573" s="143"/>
    </row>
    <row r="574" spans="1:23" s="124" customFormat="1" ht="9.75" customHeight="1" x14ac:dyDescent="0.25">
      <c r="A574" s="129"/>
      <c r="B574" s="127"/>
      <c r="C574" s="127"/>
      <c r="D574" s="133"/>
      <c r="E574" s="101"/>
      <c r="F574" s="101"/>
      <c r="G574" s="101"/>
      <c r="H574" s="88"/>
      <c r="I574" s="101"/>
      <c r="J574" s="88"/>
      <c r="K574" s="101"/>
      <c r="L574" s="101"/>
      <c r="M574" s="119"/>
      <c r="N574" s="126"/>
      <c r="O574" s="119"/>
      <c r="P574" s="129"/>
      <c r="Q574" s="145"/>
      <c r="R574" s="145"/>
      <c r="S574" s="145"/>
      <c r="T574" s="143"/>
      <c r="U574" s="143"/>
      <c r="V574" s="143"/>
      <c r="W574" s="143"/>
    </row>
    <row r="575" spans="1:23" s="124" customFormat="1" ht="9.75" customHeight="1" x14ac:dyDescent="0.25">
      <c r="A575" s="129"/>
      <c r="B575" s="127"/>
      <c r="C575" s="127"/>
      <c r="D575" s="133"/>
      <c r="E575" s="101"/>
      <c r="F575" s="101"/>
      <c r="G575" s="101"/>
      <c r="H575" s="88"/>
      <c r="I575" s="101"/>
      <c r="J575" s="88"/>
      <c r="K575" s="101"/>
      <c r="L575" s="101"/>
      <c r="M575" s="119"/>
      <c r="N575" s="126"/>
      <c r="O575" s="119"/>
      <c r="P575" s="129"/>
      <c r="Q575" s="145"/>
      <c r="R575" s="145"/>
      <c r="S575" s="145"/>
      <c r="T575" s="143"/>
      <c r="U575" s="143"/>
      <c r="V575" s="143"/>
      <c r="W575" s="143"/>
    </row>
    <row r="576" spans="1:23" s="124" customFormat="1" ht="9.75" customHeight="1" x14ac:dyDescent="0.25">
      <c r="A576" s="129"/>
      <c r="B576" s="127"/>
      <c r="C576" s="127"/>
      <c r="D576" s="133"/>
      <c r="E576" s="101"/>
      <c r="F576" s="101"/>
      <c r="G576" s="101"/>
      <c r="H576" s="88"/>
      <c r="I576" s="101"/>
      <c r="J576" s="88"/>
      <c r="K576" s="101"/>
      <c r="L576" s="101"/>
      <c r="M576" s="119"/>
      <c r="N576" s="126"/>
      <c r="O576" s="119"/>
      <c r="P576" s="129"/>
      <c r="Q576" s="145"/>
      <c r="R576" s="145"/>
      <c r="S576" s="145"/>
      <c r="T576" s="143"/>
      <c r="U576" s="143"/>
      <c r="V576" s="143"/>
      <c r="W576" s="143"/>
    </row>
    <row r="577" spans="1:23" s="124" customFormat="1" ht="9.75" customHeight="1" x14ac:dyDescent="0.25">
      <c r="A577" s="129"/>
      <c r="B577" s="127"/>
      <c r="C577" s="127"/>
      <c r="D577" s="133"/>
      <c r="E577" s="101"/>
      <c r="F577" s="101"/>
      <c r="G577" s="101"/>
      <c r="H577" s="88"/>
      <c r="I577" s="101"/>
      <c r="J577" s="88"/>
      <c r="K577" s="101"/>
      <c r="L577" s="101"/>
      <c r="M577" s="119"/>
      <c r="N577" s="126"/>
      <c r="O577" s="119"/>
      <c r="P577" s="129"/>
      <c r="Q577" s="145"/>
      <c r="R577" s="145"/>
      <c r="S577" s="145"/>
      <c r="T577" s="143"/>
      <c r="U577" s="143"/>
      <c r="V577" s="143"/>
      <c r="W577" s="143"/>
    </row>
    <row r="578" spans="1:23" s="124" customFormat="1" ht="9.75" customHeight="1" x14ac:dyDescent="0.25">
      <c r="A578" s="129"/>
      <c r="B578" s="127"/>
      <c r="C578" s="127"/>
      <c r="D578" s="133"/>
      <c r="E578" s="101"/>
      <c r="F578" s="101"/>
      <c r="G578" s="101"/>
      <c r="H578" s="88"/>
      <c r="I578" s="101"/>
      <c r="J578" s="88"/>
      <c r="K578" s="101"/>
      <c r="L578" s="101"/>
      <c r="M578" s="119"/>
      <c r="N578" s="126"/>
      <c r="O578" s="119"/>
      <c r="P578" s="129"/>
      <c r="Q578" s="145"/>
      <c r="R578" s="145"/>
      <c r="S578" s="145"/>
      <c r="T578" s="143"/>
      <c r="U578" s="143"/>
      <c r="V578" s="143"/>
      <c r="W578" s="143"/>
    </row>
    <row r="579" spans="1:23" s="124" customFormat="1" ht="9.75" customHeight="1" x14ac:dyDescent="0.25">
      <c r="A579" s="129"/>
      <c r="B579" s="127"/>
      <c r="C579" s="127"/>
      <c r="D579" s="133"/>
      <c r="E579" s="101"/>
      <c r="F579" s="101"/>
      <c r="G579" s="101"/>
      <c r="H579" s="88"/>
      <c r="I579" s="101"/>
      <c r="J579" s="88"/>
      <c r="K579" s="101"/>
      <c r="L579" s="101"/>
      <c r="M579" s="119"/>
      <c r="N579" s="126"/>
      <c r="O579" s="119"/>
      <c r="P579" s="129"/>
      <c r="Q579" s="145"/>
      <c r="R579" s="145"/>
      <c r="S579" s="145"/>
      <c r="T579" s="143"/>
      <c r="U579" s="143"/>
      <c r="V579" s="143"/>
      <c r="W579" s="143"/>
    </row>
    <row r="580" spans="1:23" s="124" customFormat="1" ht="9.75" customHeight="1" x14ac:dyDescent="0.25">
      <c r="A580" s="129"/>
      <c r="B580" s="127"/>
      <c r="C580" s="127"/>
      <c r="D580" s="133"/>
      <c r="E580" s="101"/>
      <c r="F580" s="101"/>
      <c r="G580" s="101"/>
      <c r="H580" s="88"/>
      <c r="I580" s="101"/>
      <c r="J580" s="88"/>
      <c r="K580" s="101"/>
      <c r="L580" s="101"/>
      <c r="M580" s="119"/>
      <c r="N580" s="126"/>
      <c r="O580" s="119"/>
      <c r="P580" s="129"/>
      <c r="Q580" s="145"/>
      <c r="R580" s="145"/>
      <c r="S580" s="145"/>
      <c r="T580" s="143"/>
      <c r="U580" s="143"/>
      <c r="V580" s="143"/>
      <c r="W580" s="143"/>
    </row>
    <row r="581" spans="1:23" s="124" customFormat="1" ht="9.75" customHeight="1" x14ac:dyDescent="0.25">
      <c r="A581" s="129"/>
      <c r="B581" s="127"/>
      <c r="C581" s="127"/>
      <c r="D581" s="133"/>
      <c r="E581" s="101"/>
      <c r="F581" s="101"/>
      <c r="G581" s="101"/>
      <c r="H581" s="88"/>
      <c r="I581" s="101"/>
      <c r="J581" s="88"/>
      <c r="K581" s="101"/>
      <c r="L581" s="101"/>
      <c r="M581" s="119"/>
      <c r="N581" s="126"/>
      <c r="O581" s="119"/>
      <c r="P581" s="129"/>
      <c r="Q581" s="145"/>
      <c r="R581" s="145"/>
      <c r="S581" s="145"/>
      <c r="T581" s="143"/>
      <c r="U581" s="143"/>
      <c r="V581" s="143"/>
      <c r="W581" s="143"/>
    </row>
    <row r="582" spans="1:23" s="124" customFormat="1" ht="9.75" customHeight="1" x14ac:dyDescent="0.25">
      <c r="A582" s="129"/>
      <c r="B582" s="127"/>
      <c r="C582" s="127"/>
      <c r="D582" s="133"/>
      <c r="E582" s="101"/>
      <c r="F582" s="101"/>
      <c r="G582" s="101"/>
      <c r="H582" s="88"/>
      <c r="I582" s="101"/>
      <c r="J582" s="88"/>
      <c r="K582" s="101"/>
      <c r="L582" s="101"/>
      <c r="M582" s="119"/>
      <c r="N582" s="126"/>
      <c r="O582" s="119"/>
      <c r="P582" s="129"/>
      <c r="Q582" s="145"/>
      <c r="R582" s="145"/>
      <c r="S582" s="145"/>
      <c r="T582" s="143"/>
      <c r="U582" s="143"/>
      <c r="V582" s="143"/>
      <c r="W582" s="143"/>
    </row>
    <row r="583" spans="1:23" s="124" customFormat="1" ht="9.75" customHeight="1" x14ac:dyDescent="0.25">
      <c r="A583" s="129"/>
      <c r="B583" s="127"/>
      <c r="C583" s="127"/>
      <c r="D583" s="133"/>
      <c r="E583" s="101"/>
      <c r="F583" s="101"/>
      <c r="G583" s="101"/>
      <c r="H583" s="88"/>
      <c r="I583" s="101"/>
      <c r="J583" s="88"/>
      <c r="K583" s="101"/>
      <c r="L583" s="101"/>
      <c r="M583" s="119"/>
      <c r="N583" s="126"/>
      <c r="O583" s="119"/>
      <c r="P583" s="129"/>
      <c r="Q583" s="145"/>
      <c r="R583" s="145"/>
      <c r="S583" s="145"/>
      <c r="T583" s="143"/>
      <c r="U583" s="143"/>
      <c r="V583" s="143"/>
      <c r="W583" s="143"/>
    </row>
    <row r="584" spans="1:23" s="124" customFormat="1" ht="9.75" customHeight="1" x14ac:dyDescent="0.25">
      <c r="A584" s="129"/>
      <c r="B584" s="127"/>
      <c r="C584" s="127"/>
      <c r="D584" s="101"/>
      <c r="E584" s="101"/>
      <c r="F584" s="101"/>
      <c r="G584" s="101"/>
      <c r="H584" s="88"/>
      <c r="I584" s="101"/>
      <c r="J584" s="88"/>
      <c r="K584" s="101"/>
      <c r="L584" s="101"/>
      <c r="M584" s="119"/>
      <c r="N584" s="126"/>
      <c r="O584" s="119"/>
      <c r="P584" s="129"/>
      <c r="Q584" s="145"/>
      <c r="R584" s="145"/>
      <c r="S584" s="145"/>
      <c r="T584" s="143"/>
      <c r="U584" s="143"/>
      <c r="V584" s="143"/>
      <c r="W584" s="143"/>
    </row>
    <row r="585" spans="1:23" s="124" customFormat="1" ht="9.75" customHeight="1" x14ac:dyDescent="0.25">
      <c r="A585" s="129"/>
      <c r="B585" s="127"/>
      <c r="C585" s="127"/>
      <c r="D585" s="101"/>
      <c r="E585" s="101"/>
      <c r="F585" s="101"/>
      <c r="G585" s="101"/>
      <c r="H585" s="88"/>
      <c r="I585" s="101"/>
      <c r="J585" s="101"/>
      <c r="K585" s="101"/>
      <c r="L585" s="101"/>
      <c r="M585" s="119"/>
      <c r="N585" s="126"/>
      <c r="O585" s="119"/>
      <c r="P585" s="129"/>
      <c r="Q585" s="145"/>
      <c r="R585" s="145"/>
      <c r="S585" s="145"/>
      <c r="T585" s="143"/>
      <c r="U585" s="143"/>
      <c r="V585" s="143"/>
      <c r="W585" s="143"/>
    </row>
    <row r="586" spans="1:23" s="124" customFormat="1" ht="9.75" customHeight="1" x14ac:dyDescent="0.25">
      <c r="A586" s="129"/>
      <c r="B586" s="129"/>
      <c r="C586" s="129"/>
      <c r="D586" s="101"/>
      <c r="E586" s="101"/>
      <c r="F586" s="101"/>
      <c r="G586" s="101"/>
      <c r="H586" s="98"/>
      <c r="I586" s="101"/>
      <c r="J586" s="101"/>
      <c r="K586" s="101"/>
      <c r="L586" s="101"/>
      <c r="M586" s="119"/>
      <c r="N586" s="126"/>
      <c r="O586" s="119"/>
      <c r="P586" s="129"/>
      <c r="Q586" s="120"/>
      <c r="R586" s="121"/>
      <c r="S586" s="143"/>
      <c r="T586" s="143"/>
      <c r="U586" s="143"/>
      <c r="V586" s="143"/>
    </row>
    <row r="587" spans="1:23" s="124" customFormat="1" ht="9.75" customHeight="1" x14ac:dyDescent="0.25">
      <c r="A587" s="129"/>
      <c r="B587" s="127"/>
      <c r="C587" s="127"/>
      <c r="D587" s="133"/>
      <c r="E587" s="101"/>
      <c r="F587" s="101"/>
      <c r="G587" s="101"/>
      <c r="H587" s="88"/>
      <c r="I587" s="101"/>
      <c r="J587" s="101"/>
      <c r="K587" s="101"/>
      <c r="L587" s="101"/>
      <c r="M587" s="119"/>
      <c r="N587" s="126"/>
      <c r="O587" s="119"/>
      <c r="P587" s="129"/>
      <c r="Q587" s="145"/>
      <c r="R587" s="145"/>
      <c r="S587" s="145"/>
      <c r="T587" s="143"/>
      <c r="U587" s="143"/>
      <c r="V587" s="143"/>
      <c r="W587" s="143"/>
    </row>
    <row r="588" spans="1:23" s="124" customFormat="1" ht="9.75" customHeight="1" x14ac:dyDescent="0.25">
      <c r="A588" s="129"/>
      <c r="B588" s="127"/>
      <c r="C588" s="127"/>
      <c r="D588" s="133"/>
      <c r="E588" s="101"/>
      <c r="F588" s="101"/>
      <c r="G588" s="101"/>
      <c r="H588" s="88"/>
      <c r="I588" s="101"/>
      <c r="J588" s="101"/>
      <c r="K588" s="101"/>
      <c r="L588" s="101"/>
      <c r="M588" s="119"/>
      <c r="N588" s="126"/>
      <c r="O588" s="119"/>
      <c r="P588" s="129"/>
      <c r="Q588" s="145"/>
      <c r="R588" s="145"/>
      <c r="S588" s="145"/>
      <c r="T588" s="143"/>
      <c r="U588" s="143"/>
      <c r="V588" s="143"/>
      <c r="W588" s="143"/>
    </row>
    <row r="589" spans="1:23" s="124" customFormat="1" ht="9.75" customHeight="1" x14ac:dyDescent="0.25">
      <c r="A589" s="129"/>
      <c r="B589" s="127"/>
      <c r="C589" s="127"/>
      <c r="D589" s="133"/>
      <c r="E589" s="101"/>
      <c r="F589" s="101"/>
      <c r="G589" s="101"/>
      <c r="H589" s="88"/>
      <c r="I589" s="101"/>
      <c r="J589" s="101"/>
      <c r="K589" s="101"/>
      <c r="L589" s="101"/>
      <c r="M589" s="119"/>
      <c r="N589" s="126"/>
      <c r="O589" s="119"/>
      <c r="P589" s="129"/>
      <c r="Q589" s="145"/>
      <c r="R589" s="145"/>
      <c r="S589" s="145"/>
      <c r="T589" s="143"/>
      <c r="U589" s="143"/>
      <c r="V589" s="143"/>
      <c r="W589" s="143"/>
    </row>
    <row r="590" spans="1:23" s="124" customFormat="1" ht="9.75" customHeight="1" x14ac:dyDescent="0.25">
      <c r="A590" s="129"/>
      <c r="B590" s="127"/>
      <c r="C590" s="127"/>
      <c r="D590" s="133"/>
      <c r="E590" s="101"/>
      <c r="F590" s="101"/>
      <c r="G590" s="101"/>
      <c r="H590" s="88"/>
      <c r="I590" s="101"/>
      <c r="J590" s="101"/>
      <c r="K590" s="101"/>
      <c r="L590" s="101"/>
      <c r="M590" s="119"/>
      <c r="N590" s="126"/>
      <c r="O590" s="119"/>
      <c r="P590" s="129"/>
      <c r="Q590" s="145"/>
      <c r="R590" s="145"/>
      <c r="S590" s="145"/>
      <c r="T590" s="143"/>
      <c r="U590" s="143"/>
      <c r="V590" s="143"/>
      <c r="W590" s="143"/>
    </row>
    <row r="591" spans="1:23" s="124" customFormat="1" ht="9.75" customHeight="1" x14ac:dyDescent="0.25">
      <c r="A591" s="129"/>
      <c r="B591" s="127"/>
      <c r="C591" s="127"/>
      <c r="D591" s="133"/>
      <c r="E591" s="101"/>
      <c r="F591" s="101"/>
      <c r="G591" s="101"/>
      <c r="H591" s="88"/>
      <c r="I591" s="101"/>
      <c r="J591" s="101"/>
      <c r="K591" s="101"/>
      <c r="L591" s="101"/>
      <c r="M591" s="119"/>
      <c r="N591" s="126"/>
      <c r="O591" s="119"/>
      <c r="P591" s="129"/>
      <c r="Q591" s="145"/>
      <c r="R591" s="145"/>
      <c r="S591" s="145"/>
      <c r="T591" s="143"/>
      <c r="U591" s="143"/>
      <c r="V591" s="143"/>
      <c r="W591" s="143"/>
    </row>
    <row r="592" spans="1:23" s="124" customFormat="1" ht="9.75" customHeight="1" x14ac:dyDescent="0.25">
      <c r="A592" s="129"/>
      <c r="B592" s="127"/>
      <c r="C592" s="127"/>
      <c r="D592" s="133"/>
      <c r="E592" s="101"/>
      <c r="F592" s="101"/>
      <c r="G592" s="101"/>
      <c r="H592" s="88"/>
      <c r="I592" s="101"/>
      <c r="J592" s="101"/>
      <c r="K592" s="101"/>
      <c r="L592" s="101"/>
      <c r="M592" s="119"/>
      <c r="N592" s="126"/>
      <c r="O592" s="119"/>
      <c r="P592" s="129"/>
      <c r="Q592" s="145"/>
      <c r="R592" s="145"/>
      <c r="S592" s="145"/>
      <c r="T592" s="143"/>
      <c r="U592" s="143"/>
      <c r="V592" s="143"/>
      <c r="W592" s="143"/>
    </row>
    <row r="593" spans="1:23" s="124" customFormat="1" ht="9.75" customHeight="1" x14ac:dyDescent="0.25">
      <c r="A593" s="129"/>
      <c r="B593" s="127"/>
      <c r="C593" s="127"/>
      <c r="D593" s="133"/>
      <c r="E593" s="101"/>
      <c r="F593" s="101"/>
      <c r="G593" s="101"/>
      <c r="H593" s="88"/>
      <c r="I593" s="101"/>
      <c r="J593" s="101"/>
      <c r="K593" s="101"/>
      <c r="L593" s="101"/>
      <c r="M593" s="119"/>
      <c r="N593" s="126"/>
      <c r="O593" s="119"/>
      <c r="P593" s="129"/>
      <c r="Q593" s="145"/>
      <c r="R593" s="145"/>
      <c r="S593" s="145"/>
      <c r="T593" s="143"/>
      <c r="U593" s="143"/>
      <c r="V593" s="143"/>
      <c r="W593" s="143"/>
    </row>
    <row r="594" spans="1:23" s="124" customFormat="1" ht="9.75" customHeight="1" x14ac:dyDescent="0.25">
      <c r="A594" s="129"/>
      <c r="B594" s="127"/>
      <c r="C594" s="127"/>
      <c r="D594" s="101"/>
      <c r="E594" s="101"/>
      <c r="F594" s="101"/>
      <c r="G594" s="101"/>
      <c r="H594" s="101"/>
      <c r="I594" s="101"/>
      <c r="J594" s="101"/>
      <c r="K594" s="101"/>
      <c r="L594" s="101"/>
      <c r="M594" s="119"/>
      <c r="N594" s="126"/>
      <c r="O594" s="119"/>
      <c r="P594" s="129"/>
      <c r="Q594" s="145"/>
      <c r="R594" s="145"/>
      <c r="S594" s="145"/>
      <c r="T594" s="143"/>
      <c r="U594" s="143"/>
      <c r="V594" s="143"/>
      <c r="W594" s="143"/>
    </row>
    <row r="595" spans="1:23" s="124" customFormat="1" ht="9.75" customHeight="1" x14ac:dyDescent="0.25">
      <c r="A595" s="129"/>
      <c r="B595" s="127"/>
      <c r="C595" s="127"/>
      <c r="D595" s="133"/>
      <c r="E595" s="101"/>
      <c r="F595" s="101"/>
      <c r="G595" s="101"/>
      <c r="H595" s="88"/>
      <c r="I595" s="101"/>
      <c r="J595" s="101"/>
      <c r="K595" s="101"/>
      <c r="L595" s="101"/>
      <c r="M595" s="119"/>
      <c r="N595" s="126"/>
      <c r="O595" s="119"/>
      <c r="P595" s="129"/>
      <c r="Q595" s="145"/>
      <c r="R595" s="145"/>
      <c r="S595" s="145"/>
      <c r="T595" s="143"/>
      <c r="U595" s="143"/>
      <c r="V595" s="143"/>
      <c r="W595" s="143"/>
    </row>
    <row r="596" spans="1:23" s="124" customFormat="1" ht="9.75" customHeight="1" x14ac:dyDescent="0.25">
      <c r="A596" s="129"/>
      <c r="B596" s="127"/>
      <c r="C596" s="127"/>
      <c r="D596" s="101"/>
      <c r="E596" s="101"/>
      <c r="F596" s="101"/>
      <c r="G596" s="101"/>
      <c r="H596" s="88"/>
      <c r="I596" s="101"/>
      <c r="J596" s="101"/>
      <c r="K596" s="101"/>
      <c r="L596" s="101"/>
      <c r="M596" s="119"/>
      <c r="N596" s="126"/>
      <c r="O596" s="119"/>
      <c r="P596" s="129"/>
      <c r="Q596" s="145"/>
      <c r="R596" s="145"/>
      <c r="S596" s="145"/>
      <c r="T596" s="143"/>
      <c r="U596" s="143"/>
      <c r="V596" s="143"/>
      <c r="W596" s="143"/>
    </row>
    <row r="597" spans="1:23" s="124" customFormat="1" ht="9.75" customHeight="1" x14ac:dyDescent="0.25">
      <c r="A597" s="129"/>
      <c r="B597" s="129"/>
      <c r="C597" s="129"/>
      <c r="D597" s="101"/>
      <c r="E597" s="135"/>
      <c r="F597" s="101"/>
      <c r="G597" s="135"/>
      <c r="H597" s="146"/>
      <c r="I597" s="101"/>
      <c r="J597" s="101"/>
      <c r="K597" s="101"/>
      <c r="L597" s="101"/>
      <c r="M597" s="119"/>
      <c r="N597" s="137"/>
      <c r="O597" s="138"/>
      <c r="P597" s="129"/>
      <c r="Q597" s="145"/>
      <c r="R597" s="145"/>
      <c r="S597" s="108"/>
      <c r="T597" s="108"/>
      <c r="U597" s="125"/>
      <c r="V597" s="125"/>
      <c r="W597" s="125"/>
    </row>
    <row r="598" spans="1:23" s="124" customFormat="1" x14ac:dyDescent="0.25">
      <c r="A598" s="129"/>
      <c r="B598" s="127"/>
      <c r="C598" s="127"/>
      <c r="D598" s="119"/>
      <c r="E598" s="119"/>
      <c r="F598" s="119"/>
      <c r="G598" s="119"/>
      <c r="H598" s="119"/>
      <c r="I598" s="119"/>
      <c r="J598" s="119"/>
      <c r="K598" s="119"/>
      <c r="L598" s="119"/>
      <c r="M598" s="119"/>
      <c r="N598" s="119"/>
      <c r="O598" s="119"/>
      <c r="P598" s="119"/>
      <c r="Q598" s="120"/>
      <c r="R598" s="120"/>
      <c r="S598" s="122"/>
      <c r="T598" s="123"/>
      <c r="U598" s="123"/>
    </row>
    <row r="599" spans="1:23" s="124" customFormat="1" x14ac:dyDescent="0.25">
      <c r="A599" s="130"/>
      <c r="B599" s="119"/>
      <c r="D599" s="148"/>
      <c r="E599" s="119"/>
      <c r="F599" s="119"/>
      <c r="G599" s="119"/>
      <c r="H599" s="119"/>
      <c r="I599" s="119"/>
      <c r="J599" s="119"/>
      <c r="K599" s="119"/>
      <c r="L599" s="119"/>
      <c r="M599" s="119"/>
      <c r="N599" s="119"/>
      <c r="O599" s="119"/>
      <c r="P599" s="119"/>
      <c r="Q599" s="120"/>
      <c r="R599" s="121"/>
      <c r="S599" s="122"/>
      <c r="T599" s="123"/>
      <c r="U599" s="123"/>
    </row>
    <row r="600" spans="1:23" s="124" customFormat="1" x14ac:dyDescent="0.25">
      <c r="A600" s="119"/>
      <c r="B600" s="119"/>
      <c r="C600" s="119"/>
      <c r="D600" s="119"/>
      <c r="E600" s="119"/>
      <c r="F600" s="119"/>
      <c r="G600" s="119"/>
      <c r="H600" s="119"/>
      <c r="I600" s="119"/>
      <c r="J600" s="119"/>
      <c r="K600" s="119"/>
      <c r="L600" s="119"/>
      <c r="M600" s="119"/>
      <c r="N600" s="119"/>
      <c r="O600" s="119"/>
      <c r="P600" s="119"/>
      <c r="Q600" s="120"/>
      <c r="R600" s="121"/>
      <c r="S600" s="122"/>
      <c r="T600" s="123"/>
      <c r="U600" s="123"/>
    </row>
    <row r="601" spans="1:23" s="124" customFormat="1" ht="9.75" customHeight="1" x14ac:dyDescent="0.25">
      <c r="A601" s="119"/>
      <c r="B601" s="119"/>
      <c r="C601" s="119"/>
      <c r="D601" s="119"/>
      <c r="E601" s="119"/>
      <c r="F601" s="119"/>
      <c r="G601" s="119"/>
      <c r="H601" s="119"/>
      <c r="I601" s="119"/>
      <c r="J601" s="119"/>
      <c r="K601" s="119"/>
      <c r="L601" s="119"/>
      <c r="M601" s="119"/>
      <c r="N601" s="119"/>
      <c r="O601" s="119"/>
      <c r="P601" s="119"/>
      <c r="Q601" s="120"/>
      <c r="R601" s="121"/>
      <c r="S601" s="122"/>
      <c r="T601" s="123"/>
      <c r="U601" s="123"/>
    </row>
    <row r="602" spans="1:23" s="124" customFormat="1" ht="9.75" customHeight="1" x14ac:dyDescent="0.25">
      <c r="A602" s="119"/>
      <c r="B602" s="119"/>
      <c r="C602" s="119"/>
      <c r="D602" s="119"/>
      <c r="E602" s="119"/>
      <c r="F602" s="119"/>
      <c r="G602" s="119"/>
      <c r="H602" s="119"/>
      <c r="I602" s="119"/>
      <c r="J602" s="119"/>
      <c r="K602" s="119"/>
      <c r="L602" s="119"/>
      <c r="M602" s="119"/>
      <c r="N602" s="119"/>
      <c r="O602" s="119"/>
      <c r="P602" s="119"/>
      <c r="Q602" s="120"/>
      <c r="R602" s="121"/>
      <c r="S602" s="122"/>
      <c r="T602" s="123"/>
      <c r="U602" s="123"/>
    </row>
    <row r="603" spans="1:23" s="124" customFormat="1" ht="9.75" customHeight="1" x14ac:dyDescent="0.25">
      <c r="A603" s="119"/>
      <c r="B603" s="119"/>
      <c r="C603" s="119"/>
      <c r="D603" s="119"/>
      <c r="E603" s="119"/>
      <c r="F603" s="119"/>
      <c r="G603" s="119"/>
      <c r="H603" s="119"/>
      <c r="I603" s="119"/>
      <c r="J603" s="119"/>
      <c r="K603" s="119"/>
      <c r="L603" s="119"/>
      <c r="M603" s="119"/>
      <c r="N603" s="119"/>
      <c r="O603" s="119"/>
      <c r="P603" s="119"/>
      <c r="Q603" s="120"/>
      <c r="R603" s="121"/>
      <c r="S603" s="122"/>
      <c r="T603" s="123"/>
      <c r="U603" s="123"/>
    </row>
    <row r="604" spans="1:23" s="124" customFormat="1" ht="9.75" customHeight="1" x14ac:dyDescent="0.25">
      <c r="A604" s="119"/>
      <c r="B604" s="119"/>
      <c r="C604" s="119"/>
      <c r="D604" s="119"/>
      <c r="E604" s="119"/>
      <c r="F604" s="119"/>
      <c r="G604" s="119"/>
      <c r="H604" s="119"/>
      <c r="I604" s="119"/>
      <c r="J604" s="119"/>
      <c r="K604" s="119"/>
      <c r="L604" s="119"/>
      <c r="M604" s="119"/>
      <c r="N604" s="119"/>
      <c r="O604" s="119"/>
      <c r="P604" s="119"/>
      <c r="Q604" s="120"/>
      <c r="R604" s="121"/>
      <c r="S604" s="122"/>
      <c r="T604" s="123"/>
      <c r="U604" s="123"/>
    </row>
    <row r="605" spans="1:23" s="124" customFormat="1" ht="9.75" customHeight="1" x14ac:dyDescent="0.25">
      <c r="A605" s="119"/>
      <c r="B605" s="119"/>
      <c r="C605" s="119"/>
      <c r="D605" s="119"/>
      <c r="E605" s="119"/>
      <c r="F605" s="119"/>
      <c r="G605" s="119"/>
      <c r="H605" s="119"/>
      <c r="I605" s="119"/>
      <c r="J605" s="119"/>
      <c r="K605" s="119"/>
      <c r="L605" s="119"/>
      <c r="M605" s="119"/>
      <c r="N605" s="119"/>
      <c r="O605" s="119"/>
      <c r="P605" s="119"/>
      <c r="Q605" s="120"/>
      <c r="R605" s="121"/>
      <c r="S605" s="122"/>
      <c r="T605" s="123"/>
      <c r="U605" s="123"/>
    </row>
    <row r="606" spans="1:23" s="124" customFormat="1" ht="9.75" customHeight="1" x14ac:dyDescent="0.25">
      <c r="A606" s="119"/>
      <c r="B606" s="119"/>
      <c r="C606" s="119"/>
      <c r="D606" s="119"/>
      <c r="E606" s="119"/>
      <c r="F606" s="119"/>
      <c r="G606" s="119"/>
      <c r="H606" s="119"/>
      <c r="I606" s="119"/>
      <c r="J606" s="119"/>
      <c r="K606" s="119"/>
      <c r="L606" s="119"/>
      <c r="M606" s="119"/>
      <c r="N606" s="119"/>
      <c r="O606" s="119"/>
      <c r="P606" s="119"/>
      <c r="Q606" s="120"/>
      <c r="R606" s="121"/>
      <c r="S606" s="122"/>
      <c r="T606" s="123"/>
      <c r="U606" s="123"/>
    </row>
    <row r="607" spans="1:23" s="124" customFormat="1" ht="9.75" customHeight="1" x14ac:dyDescent="0.25">
      <c r="A607" s="119"/>
      <c r="B607" s="119"/>
      <c r="C607" s="119"/>
      <c r="D607" s="119"/>
      <c r="E607" s="119"/>
      <c r="F607" s="119"/>
      <c r="G607" s="119"/>
      <c r="H607" s="119"/>
      <c r="I607" s="119"/>
      <c r="J607" s="119"/>
      <c r="K607" s="119"/>
      <c r="L607" s="119"/>
      <c r="M607" s="119"/>
      <c r="N607" s="119"/>
      <c r="O607" s="119"/>
      <c r="P607" s="119"/>
      <c r="Q607" s="120"/>
      <c r="R607" s="121"/>
      <c r="S607" s="122"/>
      <c r="T607" s="123"/>
      <c r="U607" s="123"/>
    </row>
    <row r="608" spans="1:23" s="124" customFormat="1" x14ac:dyDescent="0.25">
      <c r="A608" s="119"/>
      <c r="B608" s="119"/>
      <c r="C608" s="119"/>
      <c r="D608" s="126"/>
      <c r="E608" s="119"/>
      <c r="F608" s="119"/>
      <c r="G608" s="119"/>
      <c r="H608" s="119"/>
      <c r="I608" s="119"/>
      <c r="J608" s="119"/>
      <c r="K608" s="119"/>
      <c r="L608" s="119"/>
      <c r="M608" s="119"/>
      <c r="N608" s="119"/>
      <c r="O608" s="119"/>
      <c r="P608" s="119"/>
      <c r="Q608" s="120"/>
      <c r="R608" s="121"/>
      <c r="S608" s="122"/>
      <c r="T608" s="123"/>
      <c r="U608" s="123"/>
    </row>
    <row r="609" spans="1:21" s="124" customFormat="1" x14ac:dyDescent="0.25">
      <c r="A609" s="119"/>
      <c r="B609" s="119"/>
      <c r="C609" s="119"/>
      <c r="D609" s="119"/>
      <c r="E609" s="119"/>
      <c r="F609" s="119"/>
      <c r="G609" s="119"/>
      <c r="H609" s="119"/>
      <c r="I609" s="119"/>
      <c r="J609" s="119"/>
      <c r="K609" s="119"/>
      <c r="L609" s="119"/>
      <c r="M609" s="119"/>
      <c r="N609" s="119"/>
      <c r="O609" s="119"/>
      <c r="P609" s="119"/>
      <c r="Q609" s="120"/>
      <c r="R609" s="121"/>
      <c r="S609" s="122"/>
      <c r="T609" s="123"/>
      <c r="U609" s="123"/>
    </row>
    <row r="610" spans="1:21" s="124" customFormat="1" ht="6.75" customHeight="1" x14ac:dyDescent="0.25">
      <c r="A610" s="119"/>
      <c r="B610" s="119"/>
      <c r="C610" s="119"/>
      <c r="D610" s="119"/>
      <c r="E610" s="119"/>
      <c r="F610" s="119"/>
      <c r="G610" s="119"/>
      <c r="H610" s="119"/>
      <c r="I610" s="119"/>
      <c r="J610" s="119"/>
      <c r="K610" s="119"/>
      <c r="L610" s="119"/>
      <c r="M610" s="119"/>
      <c r="N610" s="119"/>
      <c r="O610" s="119"/>
      <c r="P610" s="119"/>
      <c r="Q610" s="120"/>
      <c r="R610" s="121"/>
      <c r="S610" s="122"/>
      <c r="T610" s="123"/>
      <c r="U610" s="123"/>
    </row>
    <row r="611" spans="1:21" s="124" customFormat="1" ht="9.75" customHeight="1" x14ac:dyDescent="0.25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19"/>
      <c r="Q611" s="120"/>
      <c r="R611" s="121"/>
      <c r="S611" s="122"/>
      <c r="T611" s="123"/>
      <c r="U611" s="123"/>
    </row>
    <row r="612" spans="1:21" s="124" customFormat="1" ht="9.75" customHeight="1" x14ac:dyDescent="0.25">
      <c r="A612" s="128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30"/>
      <c r="Q612" s="120"/>
      <c r="R612" s="121"/>
      <c r="S612" s="122"/>
      <c r="T612" s="123"/>
      <c r="U612" s="123"/>
    </row>
    <row r="613" spans="1:21" s="124" customFormat="1" ht="9.75" customHeight="1" x14ac:dyDescent="0.25">
      <c r="A613" s="128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30"/>
      <c r="Q613" s="120"/>
      <c r="R613" s="121"/>
      <c r="S613" s="122"/>
      <c r="T613" s="123"/>
      <c r="U613" s="123"/>
    </row>
    <row r="614" spans="1:21" s="124" customFormat="1" ht="9.75" customHeight="1" x14ac:dyDescent="0.25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30"/>
      <c r="Q614" s="120"/>
      <c r="R614" s="121"/>
      <c r="S614" s="122"/>
      <c r="T614" s="123"/>
      <c r="U614" s="123"/>
    </row>
    <row r="615" spans="1:21" s="124" customFormat="1" ht="9.75" customHeight="1" x14ac:dyDescent="0.25">
      <c r="A615" s="127"/>
      <c r="B615" s="131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19"/>
      <c r="Q615" s="120"/>
      <c r="R615" s="121"/>
      <c r="S615" s="122"/>
      <c r="T615" s="123"/>
      <c r="U615" s="123"/>
    </row>
    <row r="616" spans="1:21" s="124" customFormat="1" ht="9.75" customHeight="1" x14ac:dyDescent="0.25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19"/>
      <c r="Q616" s="120"/>
      <c r="R616" s="121"/>
      <c r="S616" s="122"/>
      <c r="T616" s="123"/>
      <c r="U616" s="123"/>
    </row>
    <row r="617" spans="1:21" s="124" customFormat="1" ht="9.75" customHeight="1" x14ac:dyDescent="0.25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19"/>
      <c r="Q617" s="120"/>
      <c r="R617" s="121"/>
      <c r="S617" s="122"/>
      <c r="T617" s="123"/>
      <c r="U617" s="123"/>
    </row>
    <row r="618" spans="1:21" s="124" customFormat="1" ht="9.75" customHeight="1" x14ac:dyDescent="0.25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19"/>
      <c r="Q618" s="120"/>
      <c r="R618" s="121"/>
      <c r="S618" s="122"/>
      <c r="T618" s="123"/>
      <c r="U618" s="123"/>
    </row>
    <row r="619" spans="1:21" s="124" customFormat="1" ht="9.75" customHeight="1" x14ac:dyDescent="0.25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19"/>
      <c r="Q619" s="120"/>
      <c r="R619" s="121"/>
      <c r="S619" s="122"/>
      <c r="T619" s="123"/>
      <c r="U619" s="123"/>
    </row>
    <row r="620" spans="1:21" s="124" customFormat="1" ht="9.75" customHeight="1" x14ac:dyDescent="0.25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19"/>
      <c r="Q620" s="120"/>
      <c r="R620" s="121"/>
      <c r="S620" s="122"/>
      <c r="T620" s="123"/>
      <c r="U620" s="123"/>
    </row>
    <row r="621" spans="1:21" s="124" customFormat="1" ht="9.75" customHeight="1" x14ac:dyDescent="0.25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19"/>
      <c r="Q621" s="120"/>
      <c r="R621" s="121"/>
      <c r="S621" s="122"/>
      <c r="T621" s="123"/>
      <c r="U621" s="123"/>
    </row>
    <row r="622" spans="1:21" s="124" customFormat="1" ht="9.75" customHeight="1" x14ac:dyDescent="0.25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19"/>
      <c r="Q622" s="120"/>
      <c r="R622" s="121"/>
      <c r="S622" s="122"/>
      <c r="T622" s="123"/>
      <c r="U622" s="123"/>
    </row>
    <row r="623" spans="1:21" s="124" customFormat="1" ht="9.75" customHeight="1" x14ac:dyDescent="0.25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19"/>
      <c r="Q623" s="120"/>
      <c r="R623" s="121"/>
      <c r="S623" s="122"/>
      <c r="T623" s="123"/>
      <c r="U623" s="123"/>
    </row>
    <row r="624" spans="1:21" s="124" customFormat="1" ht="9.75" customHeight="1" x14ac:dyDescent="0.25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19"/>
      <c r="Q624" s="120"/>
      <c r="R624" s="121"/>
      <c r="S624" s="122"/>
      <c r="T624" s="123"/>
      <c r="U624" s="123"/>
    </row>
    <row r="625" spans="1:21" s="124" customFormat="1" ht="9.75" customHeight="1" x14ac:dyDescent="0.25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19"/>
      <c r="Q625" s="120"/>
      <c r="R625" s="121"/>
      <c r="S625" s="122"/>
      <c r="T625" s="123"/>
      <c r="U625" s="123"/>
    </row>
    <row r="626" spans="1:21" s="124" customFormat="1" ht="9.75" customHeight="1" x14ac:dyDescent="0.25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19"/>
      <c r="Q626" s="120"/>
      <c r="R626" s="121"/>
      <c r="S626" s="122"/>
      <c r="T626" s="123"/>
      <c r="U626" s="123"/>
    </row>
    <row r="627" spans="1:21" s="124" customFormat="1" ht="9.75" customHeight="1" x14ac:dyDescent="0.25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19"/>
      <c r="Q627" s="120"/>
      <c r="R627" s="121"/>
      <c r="S627" s="122"/>
      <c r="T627" s="123"/>
      <c r="U627" s="123"/>
    </row>
    <row r="628" spans="1:21" s="124" customFormat="1" ht="9.75" customHeight="1" x14ac:dyDescent="0.25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19"/>
      <c r="Q628" s="120"/>
      <c r="R628" s="121"/>
      <c r="S628" s="122"/>
      <c r="T628" s="123"/>
      <c r="U628" s="123"/>
    </row>
    <row r="629" spans="1:21" s="124" customFormat="1" ht="9.75" customHeight="1" x14ac:dyDescent="0.25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19"/>
      <c r="Q629" s="120"/>
      <c r="R629" s="121"/>
      <c r="S629" s="122"/>
      <c r="T629" s="123"/>
      <c r="U629" s="123"/>
    </row>
    <row r="630" spans="1:21" s="124" customFormat="1" ht="9.75" customHeight="1" x14ac:dyDescent="0.25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19"/>
      <c r="Q630" s="120"/>
      <c r="R630" s="121"/>
      <c r="S630" s="122"/>
      <c r="T630" s="123"/>
      <c r="U630" s="123"/>
    </row>
    <row r="631" spans="1:21" s="124" customFormat="1" ht="9.75" customHeight="1" x14ac:dyDescent="0.25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19"/>
      <c r="Q631" s="120"/>
      <c r="R631" s="121"/>
      <c r="S631" s="122"/>
      <c r="T631" s="123"/>
      <c r="U631" s="123"/>
    </row>
    <row r="632" spans="1:21" s="124" customFormat="1" ht="9.75" customHeight="1" x14ac:dyDescent="0.25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19"/>
      <c r="Q632" s="120"/>
      <c r="R632" s="121"/>
      <c r="S632" s="122"/>
      <c r="T632" s="123"/>
      <c r="U632" s="123"/>
    </row>
    <row r="633" spans="1:21" s="124" customFormat="1" ht="9.75" customHeight="1" x14ac:dyDescent="0.25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19"/>
      <c r="Q633" s="120"/>
      <c r="R633" s="121"/>
      <c r="S633" s="122"/>
      <c r="T633" s="123"/>
      <c r="U633" s="123"/>
    </row>
    <row r="634" spans="1:21" s="124" customFormat="1" ht="9.75" customHeight="1" x14ac:dyDescent="0.25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19"/>
      <c r="Q634" s="120"/>
      <c r="R634" s="121"/>
      <c r="S634" s="122"/>
      <c r="T634" s="123"/>
      <c r="U634" s="123"/>
    </row>
    <row r="635" spans="1:21" s="124" customFormat="1" ht="9.75" customHeight="1" x14ac:dyDescent="0.25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19"/>
      <c r="Q635" s="120"/>
      <c r="R635" s="121"/>
      <c r="S635" s="122"/>
      <c r="T635" s="123"/>
      <c r="U635" s="123"/>
    </row>
    <row r="636" spans="1:21" s="124" customFormat="1" ht="9.75" customHeight="1" x14ac:dyDescent="0.25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19"/>
      <c r="Q636" s="120"/>
      <c r="R636" s="121"/>
      <c r="S636" s="122"/>
      <c r="T636" s="123"/>
      <c r="U636" s="123"/>
    </row>
    <row r="637" spans="1:21" s="124" customFormat="1" ht="9.75" customHeight="1" x14ac:dyDescent="0.25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19"/>
      <c r="Q637" s="120"/>
      <c r="R637" s="121"/>
      <c r="S637" s="122"/>
      <c r="T637" s="123"/>
      <c r="U637" s="123"/>
    </row>
    <row r="638" spans="1:21" s="124" customFormat="1" ht="9.75" customHeight="1" x14ac:dyDescent="0.25">
      <c r="A638" s="129"/>
      <c r="B638" s="127"/>
      <c r="C638" s="127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0"/>
      <c r="R638" s="121"/>
      <c r="S638" s="122"/>
      <c r="T638" s="123"/>
      <c r="U638" s="123"/>
    </row>
    <row r="639" spans="1:21" s="124" customFormat="1" ht="9.75" customHeight="1" x14ac:dyDescent="0.25">
      <c r="A639" s="129"/>
      <c r="B639" s="127"/>
      <c r="C639" s="127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0"/>
      <c r="R639" s="121"/>
      <c r="S639" s="122"/>
      <c r="T639" s="123"/>
      <c r="U639" s="123"/>
    </row>
    <row r="640" spans="1:21" s="124" customFormat="1" ht="9.75" customHeight="1" x14ac:dyDescent="0.25">
      <c r="A640" s="129"/>
      <c r="B640" s="127"/>
      <c r="C640" s="127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0"/>
      <c r="R640" s="121"/>
      <c r="S640" s="122"/>
      <c r="T640" s="123"/>
      <c r="U640" s="123"/>
    </row>
    <row r="641" spans="1:21" s="124" customFormat="1" ht="9.75" customHeight="1" x14ac:dyDescent="0.25">
      <c r="A641" s="129"/>
      <c r="B641" s="127"/>
      <c r="C641" s="127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0"/>
      <c r="R641" s="121"/>
      <c r="S641" s="122"/>
      <c r="T641" s="123"/>
      <c r="U641" s="123"/>
    </row>
    <row r="642" spans="1:21" s="124" customFormat="1" ht="9.75" customHeight="1" x14ac:dyDescent="0.25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0"/>
      <c r="R642" s="121"/>
      <c r="S642" s="122"/>
      <c r="T642" s="123"/>
      <c r="U642" s="123"/>
    </row>
    <row r="643" spans="1:21" s="124" customFormat="1" ht="9.75" customHeight="1" x14ac:dyDescent="0.25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0"/>
      <c r="R643" s="121"/>
      <c r="S643" s="122"/>
      <c r="T643" s="123"/>
      <c r="U643" s="123"/>
    </row>
    <row r="644" spans="1:21" s="124" customFormat="1" ht="9.75" customHeight="1" x14ac:dyDescent="0.25">
      <c r="A644" s="129"/>
      <c r="B644" s="129"/>
      <c r="C644" s="129"/>
      <c r="D644" s="132"/>
      <c r="E644" s="119"/>
      <c r="F644" s="119"/>
      <c r="G644" s="119"/>
      <c r="H644" s="119"/>
      <c r="I644" s="119"/>
      <c r="J644" s="119"/>
      <c r="K644" s="119"/>
      <c r="L644" s="119"/>
      <c r="M644" s="119"/>
      <c r="N644" s="119"/>
      <c r="O644" s="119"/>
      <c r="P644" s="130"/>
      <c r="Q644" s="120"/>
      <c r="R644" s="121"/>
      <c r="S644" s="122"/>
      <c r="T644" s="123"/>
      <c r="U644" s="123"/>
    </row>
    <row r="645" spans="1:21" s="124" customFormat="1" ht="9.75" customHeight="1" x14ac:dyDescent="0.25">
      <c r="A645" s="129"/>
      <c r="B645" s="127"/>
      <c r="C645" s="127"/>
      <c r="D645" s="133"/>
      <c r="E645" s="101"/>
      <c r="F645" s="101"/>
      <c r="G645" s="101"/>
      <c r="H645" s="88"/>
      <c r="I645" s="101"/>
      <c r="J645" s="88"/>
      <c r="K645" s="101"/>
      <c r="L645" s="101"/>
      <c r="M645" s="119"/>
      <c r="N645" s="126"/>
      <c r="O645" s="119"/>
      <c r="P645" s="129"/>
      <c r="Q645" s="120"/>
      <c r="R645" s="121"/>
      <c r="S645" s="122"/>
      <c r="T645" s="123"/>
      <c r="U645" s="123"/>
    </row>
    <row r="646" spans="1:21" s="124" customFormat="1" ht="9.75" customHeight="1" x14ac:dyDescent="0.25">
      <c r="A646" s="129"/>
      <c r="B646" s="127"/>
      <c r="C646" s="127"/>
      <c r="D646" s="133"/>
      <c r="E646" s="101"/>
      <c r="F646" s="101"/>
      <c r="G646" s="101"/>
      <c r="H646" s="88"/>
      <c r="I646" s="101"/>
      <c r="J646" s="88"/>
      <c r="K646" s="101"/>
      <c r="L646" s="101"/>
      <c r="M646" s="119"/>
      <c r="N646" s="126"/>
      <c r="O646" s="119"/>
      <c r="P646" s="129"/>
      <c r="Q646" s="120"/>
      <c r="R646" s="121"/>
      <c r="S646" s="122"/>
      <c r="T646" s="123"/>
      <c r="U646" s="123"/>
    </row>
    <row r="647" spans="1:21" s="124" customFormat="1" ht="9.75" customHeight="1" x14ac:dyDescent="0.25">
      <c r="A647" s="129"/>
      <c r="B647" s="127"/>
      <c r="C647" s="127"/>
      <c r="D647" s="133"/>
      <c r="E647" s="101"/>
      <c r="F647" s="101"/>
      <c r="G647" s="101"/>
      <c r="H647" s="88"/>
      <c r="I647" s="101"/>
      <c r="J647" s="88"/>
      <c r="K647" s="101"/>
      <c r="L647" s="101"/>
      <c r="M647" s="119"/>
      <c r="N647" s="126"/>
      <c r="O647" s="119"/>
      <c r="P647" s="129"/>
      <c r="Q647" s="120"/>
      <c r="R647" s="121"/>
      <c r="S647" s="122"/>
      <c r="T647" s="123"/>
      <c r="U647" s="123"/>
    </row>
    <row r="648" spans="1:21" s="124" customFormat="1" ht="9.75" customHeight="1" x14ac:dyDescent="0.25">
      <c r="A648" s="129"/>
      <c r="B648" s="127"/>
      <c r="C648" s="127"/>
      <c r="D648" s="133"/>
      <c r="E648" s="101"/>
      <c r="F648" s="101"/>
      <c r="G648" s="101"/>
      <c r="H648" s="88"/>
      <c r="I648" s="101"/>
      <c r="J648" s="88"/>
      <c r="K648" s="101"/>
      <c r="L648" s="101"/>
      <c r="M648" s="119"/>
      <c r="N648" s="126"/>
      <c r="O648" s="119"/>
      <c r="P648" s="129"/>
      <c r="Q648" s="120"/>
      <c r="R648" s="121"/>
      <c r="S648" s="122"/>
      <c r="T648" s="123"/>
      <c r="U648" s="123"/>
    </row>
    <row r="649" spans="1:21" s="124" customFormat="1" ht="9.75" customHeight="1" x14ac:dyDescent="0.25">
      <c r="A649" s="129"/>
      <c r="B649" s="127"/>
      <c r="C649" s="127"/>
      <c r="D649" s="133"/>
      <c r="E649" s="101"/>
      <c r="F649" s="101"/>
      <c r="G649" s="101"/>
      <c r="H649" s="88"/>
      <c r="I649" s="101"/>
      <c r="J649" s="88"/>
      <c r="K649" s="101"/>
      <c r="L649" s="101"/>
      <c r="M649" s="119"/>
      <c r="N649" s="126"/>
      <c r="O649" s="119"/>
      <c r="P649" s="129"/>
      <c r="Q649" s="120"/>
      <c r="R649" s="121"/>
      <c r="S649" s="122"/>
      <c r="T649" s="123"/>
      <c r="U649" s="123"/>
    </row>
    <row r="650" spans="1:21" s="124" customFormat="1" ht="9.75" customHeight="1" x14ac:dyDescent="0.25">
      <c r="A650" s="129"/>
      <c r="B650" s="127"/>
      <c r="C650" s="127"/>
      <c r="D650" s="133"/>
      <c r="E650" s="101"/>
      <c r="F650" s="101"/>
      <c r="G650" s="101"/>
      <c r="H650" s="88"/>
      <c r="I650" s="101"/>
      <c r="J650" s="88"/>
      <c r="K650" s="101"/>
      <c r="L650" s="101"/>
      <c r="M650" s="119"/>
      <c r="N650" s="126"/>
      <c r="O650" s="119"/>
      <c r="P650" s="129"/>
      <c r="Q650" s="120"/>
      <c r="R650" s="121"/>
      <c r="S650" s="122"/>
      <c r="T650" s="123"/>
      <c r="U650" s="123"/>
    </row>
    <row r="651" spans="1:21" s="124" customFormat="1" ht="9.75" customHeight="1" x14ac:dyDescent="0.25">
      <c r="A651" s="129"/>
      <c r="B651" s="127"/>
      <c r="C651" s="127"/>
      <c r="D651" s="133"/>
      <c r="E651" s="101"/>
      <c r="F651" s="101"/>
      <c r="G651" s="101"/>
      <c r="H651" s="88"/>
      <c r="I651" s="101"/>
      <c r="J651" s="88"/>
      <c r="K651" s="101"/>
      <c r="L651" s="101"/>
      <c r="M651" s="119"/>
      <c r="N651" s="126"/>
      <c r="O651" s="119"/>
      <c r="P651" s="129"/>
      <c r="Q651" s="120"/>
      <c r="R651" s="121"/>
      <c r="S651" s="122"/>
      <c r="T651" s="123"/>
      <c r="U651" s="123"/>
    </row>
    <row r="652" spans="1:21" s="124" customFormat="1" ht="9.75" customHeight="1" x14ac:dyDescent="0.25">
      <c r="A652" s="129"/>
      <c r="B652" s="127"/>
      <c r="C652" s="127"/>
      <c r="D652" s="133"/>
      <c r="E652" s="101"/>
      <c r="F652" s="101"/>
      <c r="G652" s="101"/>
      <c r="H652" s="88"/>
      <c r="I652" s="101"/>
      <c r="J652" s="88"/>
      <c r="K652" s="101"/>
      <c r="L652" s="101"/>
      <c r="M652" s="119"/>
      <c r="N652" s="126"/>
      <c r="O652" s="119"/>
      <c r="P652" s="129"/>
      <c r="Q652" s="120"/>
      <c r="R652" s="121"/>
      <c r="S652" s="122"/>
      <c r="T652" s="123"/>
      <c r="U652" s="123"/>
    </row>
    <row r="653" spans="1:21" s="124" customFormat="1" ht="9.75" customHeight="1" x14ac:dyDescent="0.25">
      <c r="A653" s="129"/>
      <c r="B653" s="127"/>
      <c r="C653" s="127"/>
      <c r="D653" s="133"/>
      <c r="E653" s="101"/>
      <c r="F653" s="101"/>
      <c r="G653" s="101"/>
      <c r="H653" s="88"/>
      <c r="I653" s="101"/>
      <c r="J653" s="88"/>
      <c r="K653" s="101"/>
      <c r="L653" s="101"/>
      <c r="M653" s="119"/>
      <c r="N653" s="126"/>
      <c r="O653" s="119"/>
      <c r="P653" s="129"/>
      <c r="Q653" s="120"/>
      <c r="R653" s="121"/>
      <c r="S653" s="122"/>
      <c r="T653" s="123"/>
      <c r="U653" s="123"/>
    </row>
    <row r="654" spans="1:21" s="124" customFormat="1" ht="9.75" customHeight="1" x14ac:dyDescent="0.25">
      <c r="A654" s="129"/>
      <c r="B654" s="127"/>
      <c r="C654" s="127"/>
      <c r="D654" s="133"/>
      <c r="E654" s="101"/>
      <c r="F654" s="101"/>
      <c r="G654" s="101"/>
      <c r="H654" s="88"/>
      <c r="I654" s="101"/>
      <c r="J654" s="88"/>
      <c r="K654" s="101"/>
      <c r="L654" s="101"/>
      <c r="M654" s="119"/>
      <c r="N654" s="126"/>
      <c r="O654" s="119"/>
      <c r="P654" s="129"/>
      <c r="Q654" s="120"/>
      <c r="R654" s="121"/>
      <c r="S654" s="122"/>
      <c r="T654" s="123"/>
      <c r="U654" s="123"/>
    </row>
    <row r="655" spans="1:21" s="124" customFormat="1" ht="9.75" customHeight="1" x14ac:dyDescent="0.25">
      <c r="A655" s="129"/>
      <c r="B655" s="127"/>
      <c r="C655" s="127"/>
      <c r="D655" s="133"/>
      <c r="E655" s="101"/>
      <c r="F655" s="101"/>
      <c r="G655" s="101"/>
      <c r="H655" s="88"/>
      <c r="I655" s="101"/>
      <c r="J655" s="88"/>
      <c r="K655" s="101"/>
      <c r="L655" s="101"/>
      <c r="M655" s="119"/>
      <c r="N655" s="126"/>
      <c r="O655" s="119"/>
      <c r="P655" s="129"/>
      <c r="Q655" s="120"/>
      <c r="R655" s="121"/>
      <c r="S655" s="122"/>
      <c r="T655" s="123"/>
      <c r="U655" s="123"/>
    </row>
    <row r="656" spans="1:21" s="124" customFormat="1" ht="9.75" customHeight="1" x14ac:dyDescent="0.25">
      <c r="A656" s="129"/>
      <c r="B656" s="127"/>
      <c r="C656" s="127"/>
      <c r="D656" s="133"/>
      <c r="E656" s="101"/>
      <c r="F656" s="101"/>
      <c r="G656" s="101"/>
      <c r="H656" s="88"/>
      <c r="I656" s="101"/>
      <c r="J656" s="88"/>
      <c r="K656" s="101"/>
      <c r="L656" s="101"/>
      <c r="M656" s="119"/>
      <c r="N656" s="126"/>
      <c r="O656" s="119"/>
      <c r="P656" s="129"/>
      <c r="Q656" s="120"/>
      <c r="R656" s="121"/>
      <c r="S656" s="122"/>
      <c r="T656" s="123"/>
      <c r="U656" s="123"/>
    </row>
    <row r="657" spans="1:21" s="124" customFormat="1" ht="9.75" customHeight="1" x14ac:dyDescent="0.25">
      <c r="A657" s="129"/>
      <c r="B657" s="127"/>
      <c r="C657" s="127"/>
      <c r="D657" s="133"/>
      <c r="E657" s="101"/>
      <c r="F657" s="101"/>
      <c r="G657" s="101"/>
      <c r="H657" s="88"/>
      <c r="I657" s="101"/>
      <c r="J657" s="88"/>
      <c r="K657" s="101"/>
      <c r="L657" s="101"/>
      <c r="M657" s="119"/>
      <c r="N657" s="126"/>
      <c r="O657" s="119"/>
      <c r="P657" s="129"/>
      <c r="Q657" s="120"/>
      <c r="R657" s="121"/>
      <c r="S657" s="122"/>
      <c r="T657" s="123"/>
      <c r="U657" s="123"/>
    </row>
    <row r="658" spans="1:21" s="124" customFormat="1" ht="9.75" customHeight="1" x14ac:dyDescent="0.25">
      <c r="A658" s="129"/>
      <c r="B658" s="127"/>
      <c r="C658" s="127"/>
      <c r="D658" s="133"/>
      <c r="E658" s="101"/>
      <c r="F658" s="101"/>
      <c r="G658" s="101"/>
      <c r="H658" s="88"/>
      <c r="I658" s="101"/>
      <c r="J658" s="88"/>
      <c r="K658" s="101"/>
      <c r="L658" s="101"/>
      <c r="M658" s="119"/>
      <c r="N658" s="126"/>
      <c r="O658" s="119"/>
      <c r="P658" s="129"/>
      <c r="Q658" s="120"/>
      <c r="R658" s="121"/>
      <c r="S658" s="122"/>
      <c r="T658" s="123"/>
      <c r="U658" s="123"/>
    </row>
    <row r="659" spans="1:21" s="124" customFormat="1" ht="9.75" customHeight="1" x14ac:dyDescent="0.25">
      <c r="A659" s="129"/>
      <c r="B659" s="127"/>
      <c r="C659" s="127"/>
      <c r="D659" s="133"/>
      <c r="E659" s="101"/>
      <c r="F659" s="101"/>
      <c r="G659" s="101"/>
      <c r="H659" s="88"/>
      <c r="I659" s="101"/>
      <c r="J659" s="88"/>
      <c r="K659" s="101"/>
      <c r="L659" s="101"/>
      <c r="M659" s="119"/>
      <c r="N659" s="126"/>
      <c r="O659" s="119"/>
      <c r="P659" s="129"/>
      <c r="Q659" s="120"/>
      <c r="R659" s="121"/>
      <c r="S659" s="122"/>
      <c r="T659" s="123"/>
      <c r="U659" s="123"/>
    </row>
    <row r="660" spans="1:21" s="124" customFormat="1" ht="9.75" customHeight="1" x14ac:dyDescent="0.25">
      <c r="A660" s="129"/>
      <c r="B660" s="127"/>
      <c r="C660" s="127"/>
      <c r="D660" s="133"/>
      <c r="E660" s="101"/>
      <c r="F660" s="101"/>
      <c r="G660" s="101"/>
      <c r="H660" s="88"/>
      <c r="I660" s="101"/>
      <c r="J660" s="88"/>
      <c r="K660" s="101"/>
      <c r="L660" s="101"/>
      <c r="M660" s="119"/>
      <c r="N660" s="126"/>
      <c r="O660" s="119"/>
      <c r="P660" s="129"/>
      <c r="Q660" s="120"/>
      <c r="R660" s="121"/>
      <c r="S660" s="122"/>
      <c r="T660" s="123"/>
      <c r="U660" s="123"/>
    </row>
    <row r="661" spans="1:21" s="124" customFormat="1" ht="9.75" customHeight="1" x14ac:dyDescent="0.25">
      <c r="A661" s="129"/>
      <c r="B661" s="127"/>
      <c r="C661" s="127"/>
      <c r="D661" s="133"/>
      <c r="E661" s="101"/>
      <c r="F661" s="101"/>
      <c r="G661" s="101"/>
      <c r="H661" s="88"/>
      <c r="I661" s="101"/>
      <c r="J661" s="88"/>
      <c r="K661" s="101"/>
      <c r="L661" s="101"/>
      <c r="M661" s="119"/>
      <c r="N661" s="126"/>
      <c r="O661" s="119"/>
      <c r="P661" s="129"/>
      <c r="Q661" s="120"/>
      <c r="R661" s="121"/>
      <c r="S661" s="122"/>
      <c r="T661" s="123"/>
      <c r="U661" s="123"/>
    </row>
    <row r="662" spans="1:21" s="124" customFormat="1" ht="9.75" customHeight="1" x14ac:dyDescent="0.25">
      <c r="A662" s="129"/>
      <c r="B662" s="127"/>
      <c r="C662" s="127"/>
      <c r="D662" s="133"/>
      <c r="E662" s="101"/>
      <c r="F662" s="101"/>
      <c r="G662" s="101"/>
      <c r="H662" s="88"/>
      <c r="I662" s="101"/>
      <c r="J662" s="88"/>
      <c r="K662" s="101"/>
      <c r="L662" s="101"/>
      <c r="M662" s="119"/>
      <c r="N662" s="126"/>
      <c r="O662" s="119"/>
      <c r="P662" s="129"/>
      <c r="Q662" s="120"/>
      <c r="R662" s="121"/>
      <c r="S662" s="122"/>
      <c r="T662" s="123"/>
      <c r="U662" s="123"/>
    </row>
    <row r="663" spans="1:21" s="124" customFormat="1" ht="9.75" customHeight="1" x14ac:dyDescent="0.25">
      <c r="A663" s="129"/>
      <c r="B663" s="127"/>
      <c r="C663" s="127"/>
      <c r="D663" s="133"/>
      <c r="E663" s="101"/>
      <c r="F663" s="101"/>
      <c r="G663" s="101"/>
      <c r="H663" s="88"/>
      <c r="I663" s="101"/>
      <c r="J663" s="88"/>
      <c r="K663" s="101"/>
      <c r="L663" s="101"/>
      <c r="M663" s="119"/>
      <c r="N663" s="126"/>
      <c r="O663" s="119"/>
      <c r="P663" s="129"/>
      <c r="Q663" s="120"/>
      <c r="R663" s="121"/>
      <c r="S663" s="122"/>
      <c r="T663" s="123"/>
      <c r="U663" s="123"/>
    </row>
    <row r="664" spans="1:21" s="124" customFormat="1" ht="9.75" customHeight="1" x14ac:dyDescent="0.25">
      <c r="A664" s="129"/>
      <c r="B664" s="127"/>
      <c r="C664" s="127"/>
      <c r="D664" s="133"/>
      <c r="E664" s="101"/>
      <c r="F664" s="101"/>
      <c r="G664" s="101"/>
      <c r="H664" s="88"/>
      <c r="I664" s="101"/>
      <c r="J664" s="88"/>
      <c r="K664" s="101"/>
      <c r="L664" s="101"/>
      <c r="M664" s="119"/>
      <c r="N664" s="126"/>
      <c r="O664" s="119"/>
      <c r="P664" s="129"/>
      <c r="Q664" s="120"/>
      <c r="R664" s="121"/>
      <c r="S664" s="122"/>
      <c r="T664" s="123"/>
      <c r="U664" s="123"/>
    </row>
    <row r="665" spans="1:21" s="124" customFormat="1" ht="9.75" customHeight="1" x14ac:dyDescent="0.25">
      <c r="A665" s="129"/>
      <c r="B665" s="127"/>
      <c r="C665" s="127"/>
      <c r="D665" s="133"/>
      <c r="E665" s="101"/>
      <c r="F665" s="101"/>
      <c r="G665" s="101"/>
      <c r="H665" s="88"/>
      <c r="I665" s="101"/>
      <c r="J665" s="88"/>
      <c r="K665" s="101"/>
      <c r="L665" s="101"/>
      <c r="M665" s="119"/>
      <c r="N665" s="126"/>
      <c r="O665" s="119"/>
      <c r="P665" s="129"/>
      <c r="Q665" s="120"/>
      <c r="R665" s="121"/>
      <c r="S665" s="122"/>
      <c r="T665" s="123"/>
      <c r="U665" s="123"/>
    </row>
    <row r="666" spans="1:21" s="124" customFormat="1" ht="9.75" customHeight="1" x14ac:dyDescent="0.25">
      <c r="A666" s="129"/>
      <c r="B666" s="127"/>
      <c r="C666" s="127"/>
      <c r="D666" s="133"/>
      <c r="E666" s="101"/>
      <c r="F666" s="101"/>
      <c r="G666" s="101"/>
      <c r="H666" s="88"/>
      <c r="I666" s="101"/>
      <c r="J666" s="88"/>
      <c r="K666" s="101"/>
      <c r="L666" s="101"/>
      <c r="M666" s="119"/>
      <c r="N666" s="126"/>
      <c r="O666" s="119"/>
      <c r="P666" s="129"/>
      <c r="Q666" s="120"/>
      <c r="R666" s="121"/>
      <c r="S666" s="122"/>
      <c r="T666" s="123"/>
      <c r="U666" s="123"/>
    </row>
    <row r="667" spans="1:21" s="124" customFormat="1" ht="9.75" customHeight="1" x14ac:dyDescent="0.25">
      <c r="A667" s="129"/>
      <c r="B667" s="127"/>
      <c r="C667" s="127"/>
      <c r="D667" s="133"/>
      <c r="E667" s="101"/>
      <c r="F667" s="101"/>
      <c r="G667" s="101"/>
      <c r="H667" s="88"/>
      <c r="I667" s="101"/>
      <c r="J667" s="88"/>
      <c r="K667" s="101"/>
      <c r="L667" s="101"/>
      <c r="M667" s="119"/>
      <c r="N667" s="126"/>
      <c r="O667" s="119"/>
      <c r="P667" s="129"/>
      <c r="Q667" s="120"/>
      <c r="R667" s="121"/>
      <c r="S667" s="122"/>
      <c r="T667" s="123"/>
      <c r="U667" s="123"/>
    </row>
    <row r="668" spans="1:21" s="124" customFormat="1" ht="9.75" customHeight="1" x14ac:dyDescent="0.25">
      <c r="A668" s="129"/>
      <c r="B668" s="127"/>
      <c r="C668" s="127"/>
      <c r="D668" s="133"/>
      <c r="E668" s="101"/>
      <c r="F668" s="101"/>
      <c r="G668" s="101"/>
      <c r="H668" s="88"/>
      <c r="I668" s="101"/>
      <c r="J668" s="88"/>
      <c r="K668" s="101"/>
      <c r="L668" s="101"/>
      <c r="M668" s="119"/>
      <c r="N668" s="126"/>
      <c r="O668" s="119"/>
      <c r="P668" s="129"/>
      <c r="Q668" s="120"/>
      <c r="R668" s="121"/>
      <c r="S668" s="122"/>
      <c r="T668" s="123"/>
      <c r="U668" s="123"/>
    </row>
    <row r="669" spans="1:21" s="124" customFormat="1" ht="9.75" customHeight="1" x14ac:dyDescent="0.25">
      <c r="A669" s="129"/>
      <c r="B669" s="127"/>
      <c r="C669" s="127"/>
      <c r="D669" s="133"/>
      <c r="E669" s="101"/>
      <c r="F669" s="101"/>
      <c r="G669" s="101"/>
      <c r="H669" s="88"/>
      <c r="I669" s="101"/>
      <c r="J669" s="88"/>
      <c r="K669" s="101"/>
      <c r="L669" s="101"/>
      <c r="M669" s="119"/>
      <c r="N669" s="126"/>
      <c r="O669" s="119"/>
      <c r="P669" s="129"/>
      <c r="Q669" s="120"/>
      <c r="R669" s="121"/>
      <c r="S669" s="122"/>
      <c r="T669" s="123"/>
      <c r="U669" s="123"/>
    </row>
    <row r="670" spans="1:21" s="124" customFormat="1" ht="9.75" customHeight="1" x14ac:dyDescent="0.25">
      <c r="A670" s="129"/>
      <c r="B670" s="127"/>
      <c r="C670" s="127"/>
      <c r="D670" s="133"/>
      <c r="E670" s="101"/>
      <c r="F670" s="101"/>
      <c r="G670" s="101"/>
      <c r="H670" s="88"/>
      <c r="I670" s="101"/>
      <c r="J670" s="88"/>
      <c r="K670" s="101"/>
      <c r="L670" s="101"/>
      <c r="M670" s="119"/>
      <c r="N670" s="126"/>
      <c r="O670" s="119"/>
      <c r="P670" s="129"/>
      <c r="Q670" s="120"/>
      <c r="R670" s="121"/>
      <c r="S670" s="122"/>
      <c r="T670" s="123"/>
      <c r="U670" s="123"/>
    </row>
    <row r="671" spans="1:21" s="124" customFormat="1" ht="9.75" customHeight="1" x14ac:dyDescent="0.25">
      <c r="A671" s="129"/>
      <c r="B671" s="127"/>
      <c r="C671" s="127"/>
      <c r="D671" s="133"/>
      <c r="E671" s="101"/>
      <c r="F671" s="101"/>
      <c r="G671" s="101"/>
      <c r="H671" s="88"/>
      <c r="I671" s="101"/>
      <c r="J671" s="88"/>
      <c r="K671" s="101"/>
      <c r="L671" s="101"/>
      <c r="M671" s="119"/>
      <c r="N671" s="126"/>
      <c r="O671" s="119"/>
      <c r="P671" s="129"/>
      <c r="Q671" s="120"/>
      <c r="R671" s="121"/>
      <c r="S671" s="122"/>
      <c r="T671" s="123"/>
      <c r="U671" s="123"/>
    </row>
    <row r="672" spans="1:21" s="124" customFormat="1" ht="9.75" customHeight="1" x14ac:dyDescent="0.25">
      <c r="A672" s="129"/>
      <c r="B672" s="127"/>
      <c r="C672" s="127"/>
      <c r="D672" s="133"/>
      <c r="E672" s="101"/>
      <c r="F672" s="101"/>
      <c r="G672" s="101"/>
      <c r="H672" s="88"/>
      <c r="I672" s="101"/>
      <c r="J672" s="88"/>
      <c r="K672" s="101"/>
      <c r="L672" s="101"/>
      <c r="M672" s="119"/>
      <c r="N672" s="126"/>
      <c r="O672" s="119"/>
      <c r="P672" s="129"/>
      <c r="Q672" s="120"/>
      <c r="R672" s="121"/>
      <c r="S672" s="122"/>
      <c r="T672" s="123"/>
      <c r="U672" s="123"/>
    </row>
    <row r="673" spans="1:30" s="124" customFormat="1" ht="9.75" customHeight="1" x14ac:dyDescent="0.25">
      <c r="A673" s="129"/>
      <c r="B673" s="127"/>
      <c r="C673" s="127"/>
      <c r="D673" s="133"/>
      <c r="E673" s="101"/>
      <c r="F673" s="101"/>
      <c r="G673" s="101"/>
      <c r="H673" s="88"/>
      <c r="I673" s="101"/>
      <c r="J673" s="88"/>
      <c r="K673" s="101"/>
      <c r="L673" s="101"/>
      <c r="M673" s="119"/>
      <c r="N673" s="126"/>
      <c r="O673" s="119"/>
      <c r="P673" s="129"/>
      <c r="Q673" s="120"/>
      <c r="R673" s="121"/>
      <c r="S673" s="122"/>
      <c r="T673" s="123"/>
      <c r="U673" s="123"/>
    </row>
    <row r="674" spans="1:30" s="124" customFormat="1" ht="9.75" customHeight="1" x14ac:dyDescent="0.25">
      <c r="A674" s="129"/>
      <c r="B674" s="127"/>
      <c r="C674" s="127"/>
      <c r="D674" s="101"/>
      <c r="E674" s="101"/>
      <c r="F674" s="101"/>
      <c r="G674" s="101"/>
      <c r="H674" s="88"/>
      <c r="I674" s="101"/>
      <c r="J674" s="101"/>
      <c r="K674" s="101"/>
      <c r="L674" s="101"/>
      <c r="M674" s="119"/>
      <c r="N674" s="126"/>
      <c r="O674" s="119"/>
      <c r="P674" s="129"/>
      <c r="Q674" s="120"/>
      <c r="R674" s="121"/>
      <c r="S674" s="122"/>
      <c r="T674" s="123"/>
      <c r="U674" s="123"/>
      <c r="AD674" s="156"/>
    </row>
    <row r="675" spans="1:30" s="124" customFormat="1" ht="9.75" customHeight="1" x14ac:dyDescent="0.25">
      <c r="A675" s="129"/>
      <c r="B675" s="129"/>
      <c r="C675" s="129"/>
      <c r="E675" s="101"/>
      <c r="F675" s="101"/>
      <c r="G675" s="101"/>
      <c r="H675" s="101"/>
      <c r="I675" s="101"/>
      <c r="J675" s="101"/>
      <c r="K675" s="101"/>
      <c r="L675" s="101"/>
      <c r="M675" s="119"/>
      <c r="N675" s="126"/>
      <c r="O675" s="119"/>
      <c r="P675" s="129"/>
      <c r="Q675" s="120"/>
      <c r="R675" s="121"/>
      <c r="S675" s="122"/>
      <c r="T675" s="123"/>
      <c r="U675" s="123"/>
    </row>
    <row r="676" spans="1:30" s="124" customFormat="1" ht="9.75" customHeight="1" x14ac:dyDescent="0.25">
      <c r="A676" s="129"/>
      <c r="B676" s="127"/>
      <c r="C676" s="127"/>
      <c r="D676" s="101"/>
      <c r="E676" s="101"/>
      <c r="F676" s="101"/>
      <c r="G676" s="101"/>
      <c r="H676" s="88"/>
      <c r="I676" s="101"/>
      <c r="J676" s="101"/>
      <c r="K676" s="101"/>
      <c r="L676" s="101"/>
      <c r="M676" s="119"/>
      <c r="N676" s="126"/>
      <c r="O676" s="119"/>
      <c r="P676" s="129"/>
      <c r="Q676" s="120"/>
      <c r="R676" s="121"/>
      <c r="S676" s="122"/>
      <c r="T676" s="123"/>
      <c r="U676" s="123"/>
    </row>
    <row r="677" spans="1:30" s="124" customFormat="1" ht="9.75" customHeight="1" x14ac:dyDescent="0.25">
      <c r="A677" s="129"/>
      <c r="B677" s="127"/>
      <c r="C677" s="127"/>
      <c r="D677" s="101"/>
      <c r="E677" s="101"/>
      <c r="F677" s="101"/>
      <c r="G677" s="101"/>
      <c r="H677" s="88"/>
      <c r="I677" s="101"/>
      <c r="J677" s="101"/>
      <c r="K677" s="101"/>
      <c r="L677" s="101"/>
      <c r="M677" s="119"/>
      <c r="N677" s="126"/>
      <c r="O677" s="119"/>
      <c r="P677" s="129"/>
      <c r="Q677" s="120"/>
      <c r="R677" s="121"/>
      <c r="S677" s="122"/>
      <c r="T677" s="123"/>
      <c r="U677" s="123"/>
    </row>
    <row r="678" spans="1:30" s="124" customFormat="1" ht="9.75" customHeight="1" x14ac:dyDescent="0.25">
      <c r="A678" s="129"/>
      <c r="B678" s="127"/>
      <c r="C678" s="127"/>
      <c r="D678" s="101"/>
      <c r="E678" s="101"/>
      <c r="F678" s="101"/>
      <c r="G678" s="101"/>
      <c r="H678" s="88"/>
      <c r="I678" s="101"/>
      <c r="J678" s="101"/>
      <c r="K678" s="101"/>
      <c r="L678" s="101"/>
      <c r="M678" s="119"/>
      <c r="N678" s="126"/>
      <c r="O678" s="119"/>
      <c r="P678" s="129"/>
      <c r="Q678" s="120"/>
      <c r="R678" s="121"/>
      <c r="S678" s="122"/>
      <c r="T678" s="123"/>
      <c r="U678" s="123"/>
    </row>
    <row r="679" spans="1:30" s="124" customFormat="1" ht="9.75" customHeight="1" x14ac:dyDescent="0.25">
      <c r="A679" s="129"/>
      <c r="B679" s="127"/>
      <c r="C679" s="127"/>
      <c r="D679" s="101"/>
      <c r="E679" s="101"/>
      <c r="F679" s="101"/>
      <c r="G679" s="101"/>
      <c r="H679" s="88"/>
      <c r="I679" s="101"/>
      <c r="J679" s="101"/>
      <c r="K679" s="101"/>
      <c r="L679" s="101"/>
      <c r="M679" s="119"/>
      <c r="N679" s="126"/>
      <c r="O679" s="119"/>
      <c r="P679" s="129"/>
      <c r="Q679" s="120"/>
      <c r="R679" s="121"/>
      <c r="S679" s="122"/>
      <c r="T679" s="123"/>
      <c r="U679" s="123"/>
    </row>
    <row r="680" spans="1:30" s="124" customFormat="1" ht="9.75" customHeight="1" x14ac:dyDescent="0.25">
      <c r="A680" s="129"/>
      <c r="B680" s="127"/>
      <c r="C680" s="127"/>
      <c r="D680" s="101"/>
      <c r="E680" s="101"/>
      <c r="F680" s="101"/>
      <c r="G680" s="101"/>
      <c r="H680" s="88"/>
      <c r="I680" s="101"/>
      <c r="J680" s="101"/>
      <c r="K680" s="101"/>
      <c r="L680" s="101"/>
      <c r="M680" s="119"/>
      <c r="N680" s="126"/>
      <c r="O680" s="119"/>
      <c r="P680" s="129"/>
      <c r="Q680" s="120"/>
      <c r="R680" s="121"/>
      <c r="S680" s="122"/>
      <c r="T680" s="123"/>
      <c r="U680" s="123"/>
    </row>
    <row r="681" spans="1:30" s="124" customFormat="1" ht="9.75" customHeight="1" x14ac:dyDescent="0.25">
      <c r="A681" s="129"/>
      <c r="B681" s="127"/>
      <c r="C681" s="127"/>
      <c r="D681" s="101"/>
      <c r="E681" s="101"/>
      <c r="F681" s="101"/>
      <c r="G681" s="101"/>
      <c r="H681" s="88"/>
      <c r="I681" s="101"/>
      <c r="J681" s="101"/>
      <c r="K681" s="101"/>
      <c r="L681" s="101"/>
      <c r="M681" s="119"/>
      <c r="N681" s="126"/>
      <c r="O681" s="119"/>
      <c r="P681" s="129"/>
      <c r="Q681" s="120"/>
      <c r="R681" s="121"/>
      <c r="S681" s="122"/>
      <c r="T681" s="123"/>
      <c r="U681" s="123"/>
    </row>
    <row r="682" spans="1:30" s="124" customFormat="1" ht="9.75" customHeight="1" x14ac:dyDescent="0.25">
      <c r="A682" s="129"/>
      <c r="B682" s="127"/>
      <c r="C682" s="127"/>
      <c r="D682" s="101"/>
      <c r="E682" s="101"/>
      <c r="F682" s="101"/>
      <c r="G682" s="101"/>
      <c r="H682" s="88"/>
      <c r="I682" s="101"/>
      <c r="J682" s="101"/>
      <c r="K682" s="101"/>
      <c r="L682" s="101"/>
      <c r="M682" s="119"/>
      <c r="N682" s="126"/>
      <c r="O682" s="119"/>
      <c r="P682" s="129"/>
      <c r="Q682" s="120"/>
      <c r="R682" s="121"/>
      <c r="S682" s="122"/>
      <c r="T682" s="123"/>
      <c r="U682" s="123"/>
    </row>
    <row r="683" spans="1:30" s="124" customFormat="1" ht="9.75" customHeight="1" x14ac:dyDescent="0.25">
      <c r="A683" s="129"/>
      <c r="B683" s="127"/>
      <c r="C683" s="127"/>
      <c r="D683" s="101"/>
      <c r="E683" s="101"/>
      <c r="F683" s="101"/>
      <c r="G683" s="101"/>
      <c r="H683" s="101"/>
      <c r="I683" s="101"/>
      <c r="J683" s="101"/>
      <c r="K683" s="101"/>
      <c r="L683" s="101"/>
      <c r="M683" s="119"/>
      <c r="N683" s="126"/>
      <c r="O683" s="119"/>
      <c r="P683" s="129"/>
      <c r="Q683" s="120"/>
      <c r="R683" s="121"/>
      <c r="S683" s="122"/>
      <c r="T683" s="123"/>
      <c r="U683" s="123"/>
    </row>
    <row r="684" spans="1:30" s="124" customFormat="1" ht="9.75" customHeight="1" x14ac:dyDescent="0.25">
      <c r="A684" s="129"/>
      <c r="B684" s="127"/>
      <c r="C684" s="127"/>
      <c r="D684" s="101"/>
      <c r="E684" s="101"/>
      <c r="F684" s="101"/>
      <c r="G684" s="101"/>
      <c r="H684" s="88"/>
      <c r="I684" s="101"/>
      <c r="J684" s="101"/>
      <c r="K684" s="101"/>
      <c r="L684" s="101"/>
      <c r="M684" s="119"/>
      <c r="N684" s="126"/>
      <c r="O684" s="119"/>
      <c r="P684" s="129"/>
      <c r="Q684" s="120"/>
      <c r="R684" s="121"/>
      <c r="S684" s="122"/>
      <c r="T684" s="123"/>
      <c r="U684" s="123"/>
    </row>
    <row r="685" spans="1:30" s="124" customFormat="1" ht="9.75" customHeight="1" x14ac:dyDescent="0.25">
      <c r="A685" s="129"/>
      <c r="B685" s="127"/>
      <c r="C685" s="127"/>
      <c r="D685" s="101"/>
      <c r="E685" s="101"/>
      <c r="F685" s="101"/>
      <c r="G685" s="101"/>
      <c r="H685" s="88"/>
      <c r="I685" s="101"/>
      <c r="J685" s="101"/>
      <c r="K685" s="101"/>
      <c r="L685" s="101"/>
      <c r="M685" s="119"/>
      <c r="N685" s="126"/>
      <c r="O685" s="119"/>
      <c r="P685" s="129"/>
      <c r="Q685" s="120"/>
      <c r="R685" s="121"/>
      <c r="S685" s="122"/>
      <c r="T685" s="123"/>
      <c r="U685" s="123"/>
    </row>
    <row r="686" spans="1:30" s="124" customFormat="1" ht="9.75" customHeight="1" x14ac:dyDescent="0.25">
      <c r="A686" s="129"/>
      <c r="B686" s="129"/>
      <c r="C686" s="129"/>
      <c r="D686" s="101"/>
      <c r="E686" s="135"/>
      <c r="F686" s="101"/>
      <c r="G686" s="135"/>
      <c r="H686" s="136"/>
      <c r="I686" s="101"/>
      <c r="J686" s="101"/>
      <c r="K686" s="101"/>
      <c r="L686" s="101"/>
      <c r="M686" s="119"/>
      <c r="N686" s="137"/>
      <c r="O686" s="138"/>
      <c r="P686" s="129"/>
      <c r="Q686" s="120"/>
      <c r="R686" s="121"/>
      <c r="S686" s="122"/>
      <c r="T686" s="123"/>
      <c r="U686" s="123"/>
    </row>
    <row r="687" spans="1:30" s="124" customFormat="1" x14ac:dyDescent="0.25">
      <c r="A687" s="129"/>
      <c r="B687" s="127"/>
      <c r="C687" s="127"/>
      <c r="D687" s="119"/>
      <c r="E687" s="119"/>
      <c r="F687" s="119"/>
      <c r="G687" s="119"/>
      <c r="H687" s="119"/>
      <c r="I687" s="119"/>
      <c r="J687" s="119"/>
      <c r="K687" s="119"/>
      <c r="L687" s="119"/>
      <c r="M687" s="119"/>
      <c r="N687" s="119"/>
      <c r="O687" s="119"/>
      <c r="P687" s="119"/>
      <c r="Q687" s="120"/>
      <c r="R687" s="121"/>
      <c r="S687" s="122"/>
      <c r="T687" s="123"/>
      <c r="U687" s="123"/>
    </row>
    <row r="688" spans="1:30" s="124" customFormat="1" x14ac:dyDescent="0.25">
      <c r="A688" s="130"/>
      <c r="B688" s="119"/>
      <c r="C688" s="119"/>
      <c r="D688" s="119"/>
      <c r="E688" s="119"/>
      <c r="F688" s="119"/>
      <c r="G688" s="119"/>
      <c r="H688" s="119"/>
      <c r="I688" s="119"/>
      <c r="J688" s="119"/>
      <c r="K688" s="119"/>
      <c r="L688" s="119"/>
      <c r="M688" s="119"/>
      <c r="N688" s="119"/>
      <c r="O688" s="119"/>
      <c r="P688" s="119"/>
      <c r="Q688" s="120"/>
      <c r="R688" s="121"/>
      <c r="S688" s="122"/>
      <c r="T688" s="123"/>
      <c r="U688" s="123"/>
    </row>
    <row r="689" spans="1:21" s="124" customFormat="1" x14ac:dyDescent="0.25">
      <c r="A689" s="119"/>
      <c r="B689" s="119"/>
      <c r="C689" s="119"/>
      <c r="D689" s="119"/>
      <c r="E689" s="119"/>
      <c r="F689" s="119"/>
      <c r="G689" s="119"/>
      <c r="H689" s="119"/>
      <c r="I689" s="119"/>
      <c r="J689" s="119"/>
      <c r="K689" s="119"/>
      <c r="L689" s="119"/>
      <c r="M689" s="119"/>
      <c r="N689" s="119"/>
      <c r="O689" s="119"/>
      <c r="P689" s="119"/>
      <c r="Q689" s="120"/>
      <c r="R689" s="121"/>
      <c r="S689" s="122"/>
      <c r="T689" s="123"/>
      <c r="U689" s="123"/>
    </row>
    <row r="690" spans="1:21" s="124" customFormat="1" x14ac:dyDescent="0.25">
      <c r="A690" s="119"/>
      <c r="B690" s="119"/>
      <c r="C690" s="119"/>
      <c r="D690" s="119"/>
      <c r="E690" s="119"/>
      <c r="F690" s="119"/>
      <c r="G690" s="119"/>
      <c r="H690" s="119"/>
      <c r="I690" s="119"/>
      <c r="J690" s="119"/>
      <c r="K690" s="119"/>
      <c r="L690" s="119"/>
      <c r="M690" s="119"/>
      <c r="N690" s="119"/>
      <c r="O690" s="119"/>
      <c r="P690" s="119"/>
      <c r="Q690" s="120"/>
      <c r="R690" s="121"/>
      <c r="S690" s="122"/>
      <c r="T690" s="123"/>
      <c r="U690" s="123"/>
    </row>
    <row r="691" spans="1:21" s="124" customFormat="1" x14ac:dyDescent="0.25">
      <c r="A691" s="139"/>
      <c r="Q691" s="120"/>
      <c r="R691" s="121"/>
      <c r="S691" s="122"/>
      <c r="T691" s="123"/>
      <c r="U691" s="123"/>
    </row>
    <row r="692" spans="1:21" s="124" customFormat="1" x14ac:dyDescent="0.25">
      <c r="A692" s="119"/>
      <c r="B692" s="119"/>
      <c r="C692" s="119"/>
      <c r="D692" s="119"/>
      <c r="E692" s="119"/>
      <c r="F692" s="119"/>
      <c r="G692" s="119"/>
      <c r="H692" s="119"/>
      <c r="I692" s="119"/>
      <c r="J692" s="119"/>
      <c r="K692" s="119"/>
      <c r="L692" s="119"/>
      <c r="M692" s="119"/>
      <c r="N692" s="119"/>
      <c r="O692" s="119"/>
      <c r="P692" s="119"/>
      <c r="Q692" s="120"/>
      <c r="R692" s="121"/>
      <c r="S692" s="122"/>
      <c r="T692" s="123"/>
      <c r="U692" s="123"/>
    </row>
    <row r="693" spans="1:21" s="124" customFormat="1" ht="4.5" customHeight="1" x14ac:dyDescent="0.25">
      <c r="A693" s="119"/>
      <c r="B693" s="119"/>
      <c r="C693" s="119"/>
      <c r="D693" s="119"/>
      <c r="E693" s="119"/>
      <c r="F693" s="119"/>
      <c r="G693" s="119"/>
      <c r="H693" s="119"/>
      <c r="I693" s="119"/>
      <c r="J693" s="119"/>
      <c r="K693" s="119"/>
      <c r="L693" s="119"/>
      <c r="M693" s="119"/>
      <c r="N693" s="119"/>
      <c r="O693" s="119"/>
      <c r="P693" s="119"/>
      <c r="Q693" s="120"/>
      <c r="R693" s="121"/>
      <c r="S693" s="122"/>
      <c r="T693" s="123"/>
      <c r="U693" s="123"/>
    </row>
    <row r="694" spans="1:21" s="124" customFormat="1" ht="9.75" customHeight="1" x14ac:dyDescent="0.25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19"/>
      <c r="Q694" s="120"/>
      <c r="R694" s="121"/>
      <c r="S694" s="122"/>
      <c r="T694" s="123"/>
      <c r="U694" s="123"/>
    </row>
    <row r="695" spans="1:21" s="124" customFormat="1" ht="9.75" customHeight="1" x14ac:dyDescent="0.25">
      <c r="A695" s="128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30"/>
      <c r="Q695" s="120"/>
      <c r="R695" s="121"/>
      <c r="S695" s="122"/>
      <c r="T695" s="123"/>
      <c r="U695" s="123"/>
    </row>
    <row r="696" spans="1:21" s="124" customFormat="1" ht="9.75" customHeight="1" x14ac:dyDescent="0.25">
      <c r="A696" s="128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30"/>
      <c r="Q696" s="120"/>
      <c r="R696" s="121"/>
      <c r="S696" s="122"/>
      <c r="T696" s="123"/>
      <c r="U696" s="123"/>
    </row>
    <row r="697" spans="1:21" s="124" customFormat="1" ht="9.75" customHeight="1" x14ac:dyDescent="0.25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30"/>
      <c r="Q697" s="120"/>
      <c r="R697" s="121"/>
      <c r="S697" s="122"/>
      <c r="T697" s="123"/>
      <c r="U697" s="123"/>
    </row>
    <row r="698" spans="1:21" s="124" customFormat="1" ht="9.75" customHeight="1" x14ac:dyDescent="0.25">
      <c r="A698" s="127"/>
      <c r="B698" s="131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19"/>
      <c r="Q698" s="120"/>
      <c r="R698" s="121"/>
      <c r="S698" s="122"/>
      <c r="T698" s="123"/>
      <c r="U698" s="123"/>
    </row>
    <row r="699" spans="1:21" s="124" customFormat="1" ht="9.75" customHeight="1" x14ac:dyDescent="0.25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19"/>
      <c r="Q699" s="120"/>
      <c r="R699" s="121"/>
      <c r="S699" s="122"/>
      <c r="T699" s="123"/>
      <c r="U699" s="123"/>
    </row>
    <row r="700" spans="1:21" s="124" customFormat="1" ht="9.75" customHeight="1" x14ac:dyDescent="0.25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19"/>
      <c r="Q700" s="120"/>
      <c r="R700" s="121"/>
      <c r="S700" s="122"/>
      <c r="T700" s="123"/>
      <c r="U700" s="123"/>
    </row>
    <row r="701" spans="1:21" s="124" customFormat="1" ht="9.75" customHeight="1" x14ac:dyDescent="0.25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19"/>
      <c r="Q701" s="120"/>
      <c r="R701" s="121"/>
      <c r="S701" s="122"/>
      <c r="T701" s="123"/>
      <c r="U701" s="123"/>
    </row>
    <row r="702" spans="1:21" s="124" customFormat="1" ht="9.75" customHeight="1" x14ac:dyDescent="0.25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19"/>
      <c r="Q702" s="120"/>
      <c r="R702" s="121"/>
      <c r="S702" s="122"/>
      <c r="T702" s="123"/>
      <c r="U702" s="123"/>
    </row>
    <row r="703" spans="1:21" s="124" customFormat="1" ht="9.75" customHeight="1" x14ac:dyDescent="0.25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19"/>
      <c r="Q703" s="120"/>
      <c r="R703" s="121"/>
      <c r="S703" s="122"/>
      <c r="T703" s="123"/>
      <c r="U703" s="123"/>
    </row>
    <row r="704" spans="1:21" s="124" customFormat="1" ht="9.75" customHeight="1" x14ac:dyDescent="0.25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19"/>
      <c r="Q704" s="120"/>
      <c r="R704" s="121"/>
      <c r="S704" s="122"/>
      <c r="T704" s="123"/>
      <c r="U704" s="123"/>
    </row>
    <row r="705" spans="1:21" s="124" customFormat="1" ht="9.75" customHeight="1" x14ac:dyDescent="0.25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19"/>
      <c r="Q705" s="120"/>
      <c r="R705" s="121"/>
      <c r="S705" s="122"/>
      <c r="T705" s="123"/>
      <c r="U705" s="123"/>
    </row>
    <row r="706" spans="1:21" s="124" customFormat="1" ht="9.75" customHeight="1" x14ac:dyDescent="0.25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19"/>
      <c r="Q706" s="120"/>
      <c r="R706" s="121"/>
      <c r="S706" s="122"/>
      <c r="T706" s="123"/>
      <c r="U706" s="123"/>
    </row>
    <row r="707" spans="1:21" s="124" customFormat="1" ht="9.75" customHeight="1" x14ac:dyDescent="0.25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19"/>
      <c r="Q707" s="120"/>
      <c r="R707" s="121"/>
      <c r="S707" s="122"/>
      <c r="T707" s="123"/>
      <c r="U707" s="123"/>
    </row>
    <row r="708" spans="1:21" s="124" customFormat="1" ht="9.75" customHeight="1" x14ac:dyDescent="0.25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19"/>
      <c r="Q708" s="120"/>
      <c r="R708" s="121"/>
      <c r="S708" s="122"/>
      <c r="T708" s="123"/>
      <c r="U708" s="123"/>
    </row>
    <row r="709" spans="1:21" s="124" customFormat="1" ht="9.75" customHeight="1" x14ac:dyDescent="0.25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19"/>
      <c r="Q709" s="120"/>
      <c r="R709" s="121"/>
      <c r="S709" s="122"/>
      <c r="T709" s="123"/>
      <c r="U709" s="123"/>
    </row>
    <row r="710" spans="1:21" s="124" customFormat="1" ht="9.75" customHeight="1" x14ac:dyDescent="0.25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19"/>
      <c r="Q710" s="120"/>
      <c r="R710" s="121"/>
      <c r="S710" s="122"/>
      <c r="T710" s="123"/>
      <c r="U710" s="123"/>
    </row>
    <row r="711" spans="1:21" s="124" customFormat="1" ht="9.75" customHeight="1" x14ac:dyDescent="0.25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19"/>
      <c r="Q711" s="120"/>
      <c r="R711" s="121"/>
      <c r="S711" s="122"/>
      <c r="T711" s="123"/>
      <c r="U711" s="123"/>
    </row>
    <row r="712" spans="1:21" s="124" customFormat="1" ht="9.75" customHeight="1" x14ac:dyDescent="0.25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19"/>
      <c r="Q712" s="120"/>
      <c r="R712" s="121"/>
      <c r="S712" s="122"/>
      <c r="T712" s="123"/>
      <c r="U712" s="123"/>
    </row>
    <row r="713" spans="1:21" s="124" customFormat="1" ht="9.75" customHeight="1" x14ac:dyDescent="0.25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19"/>
      <c r="Q713" s="120"/>
      <c r="R713" s="121"/>
      <c r="S713" s="122"/>
      <c r="T713" s="123"/>
      <c r="U713" s="123"/>
    </row>
    <row r="714" spans="1:21" s="124" customFormat="1" ht="9.75" customHeight="1" x14ac:dyDescent="0.25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19"/>
      <c r="Q714" s="120"/>
      <c r="R714" s="121"/>
      <c r="S714" s="122"/>
      <c r="T714" s="123"/>
      <c r="U714" s="123"/>
    </row>
    <row r="715" spans="1:21" s="124" customFormat="1" ht="9.75" customHeight="1" x14ac:dyDescent="0.25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19"/>
      <c r="Q715" s="120"/>
      <c r="R715" s="121"/>
      <c r="S715" s="122"/>
      <c r="T715" s="123"/>
      <c r="U715" s="123"/>
    </row>
    <row r="716" spans="1:21" s="124" customFormat="1" ht="9.75" customHeight="1" x14ac:dyDescent="0.25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19"/>
      <c r="Q716" s="120"/>
      <c r="R716" s="121"/>
      <c r="S716" s="122"/>
      <c r="T716" s="123"/>
      <c r="U716" s="123"/>
    </row>
    <row r="717" spans="1:21" s="124" customFormat="1" ht="9.75" customHeight="1" x14ac:dyDescent="0.25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19"/>
      <c r="Q717" s="120"/>
      <c r="R717" s="121"/>
      <c r="S717" s="122"/>
      <c r="T717" s="123"/>
      <c r="U717" s="123"/>
    </row>
    <row r="718" spans="1:21" s="124" customFormat="1" ht="9.75" customHeight="1" x14ac:dyDescent="0.25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19"/>
      <c r="Q718" s="120"/>
      <c r="R718" s="121"/>
      <c r="S718" s="122"/>
      <c r="T718" s="123"/>
      <c r="U718" s="123"/>
    </row>
    <row r="719" spans="1:21" s="124" customFormat="1" ht="9.75" customHeight="1" x14ac:dyDescent="0.25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19"/>
      <c r="Q719" s="120"/>
      <c r="R719" s="121"/>
      <c r="S719" s="122"/>
      <c r="T719" s="123"/>
      <c r="U719" s="123"/>
    </row>
    <row r="720" spans="1:21" s="124" customFormat="1" ht="9.75" customHeight="1" x14ac:dyDescent="0.25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19"/>
      <c r="Q720" s="120"/>
      <c r="R720" s="121"/>
      <c r="S720" s="122"/>
      <c r="T720" s="123"/>
      <c r="U720" s="123"/>
    </row>
    <row r="721" spans="1:21" s="124" customFormat="1" ht="9.75" customHeight="1" x14ac:dyDescent="0.25">
      <c r="A721" s="129"/>
      <c r="B721" s="127"/>
      <c r="C721" s="127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0"/>
      <c r="R721" s="121"/>
      <c r="S721" s="122"/>
      <c r="T721" s="123"/>
      <c r="U721" s="123"/>
    </row>
    <row r="722" spans="1:21" s="124" customFormat="1" ht="9.75" customHeight="1" x14ac:dyDescent="0.25">
      <c r="A722" s="129"/>
      <c r="B722" s="127"/>
      <c r="C722" s="127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0"/>
      <c r="R722" s="121"/>
      <c r="S722" s="122"/>
      <c r="T722" s="123"/>
      <c r="U722" s="123"/>
    </row>
    <row r="723" spans="1:21" s="124" customFormat="1" ht="9.75" customHeight="1" x14ac:dyDescent="0.25">
      <c r="A723" s="129"/>
      <c r="B723" s="127"/>
      <c r="C723" s="127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0"/>
      <c r="R723" s="121"/>
      <c r="S723" s="122"/>
      <c r="T723" s="123"/>
      <c r="U723" s="123"/>
    </row>
    <row r="724" spans="1:21" s="124" customFormat="1" ht="9.75" customHeight="1" x14ac:dyDescent="0.25">
      <c r="A724" s="129"/>
      <c r="B724" s="127"/>
      <c r="C724" s="127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0"/>
      <c r="R724" s="120"/>
      <c r="S724" s="122"/>
      <c r="T724" s="123"/>
      <c r="U724" s="123"/>
    </row>
    <row r="725" spans="1:21" s="124" customFormat="1" ht="9.75" customHeight="1" x14ac:dyDescent="0.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0"/>
      <c r="R725" s="120"/>
      <c r="S725" s="125"/>
      <c r="T725" s="123"/>
      <c r="U725" s="123"/>
    </row>
    <row r="726" spans="1:21" s="124" customFormat="1" ht="9.75" customHeight="1" x14ac:dyDescent="0.25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0"/>
      <c r="R726" s="121"/>
      <c r="S726" s="141"/>
      <c r="T726" s="123"/>
      <c r="U726" s="123"/>
    </row>
    <row r="727" spans="1:21" s="124" customFormat="1" ht="9.75" customHeight="1" x14ac:dyDescent="0.25">
      <c r="A727" s="129"/>
      <c r="B727" s="129"/>
      <c r="C727" s="129"/>
      <c r="D727" s="132"/>
      <c r="E727" s="119"/>
      <c r="F727" s="119"/>
      <c r="G727" s="119"/>
      <c r="H727" s="119"/>
      <c r="I727" s="119"/>
      <c r="J727" s="119"/>
      <c r="K727" s="119"/>
      <c r="L727" s="119"/>
      <c r="M727" s="119"/>
      <c r="N727" s="119"/>
      <c r="O727" s="119"/>
      <c r="P727" s="130"/>
      <c r="Q727" s="145"/>
      <c r="R727" s="145"/>
      <c r="S727" s="123"/>
      <c r="T727" s="123"/>
      <c r="U727" s="123"/>
    </row>
    <row r="728" spans="1:21" s="124" customFormat="1" ht="9.75" customHeight="1" x14ac:dyDescent="0.25">
      <c r="A728" s="129"/>
      <c r="B728" s="127"/>
      <c r="C728" s="127"/>
      <c r="D728" s="154"/>
      <c r="E728" s="101"/>
      <c r="F728" s="101"/>
      <c r="G728" s="101"/>
      <c r="H728" s="88"/>
      <c r="I728" s="101"/>
      <c r="J728" s="88"/>
      <c r="K728" s="101"/>
      <c r="L728" s="101"/>
      <c r="M728" s="119"/>
      <c r="N728" s="126"/>
      <c r="O728" s="119"/>
      <c r="P728" s="129"/>
      <c r="Q728" s="145"/>
      <c r="R728" s="145"/>
      <c r="S728" s="123"/>
      <c r="T728" s="123"/>
      <c r="U728" s="123"/>
    </row>
    <row r="729" spans="1:21" s="124" customFormat="1" ht="9.75" customHeight="1" x14ac:dyDescent="0.25">
      <c r="A729" s="129"/>
      <c r="B729" s="127"/>
      <c r="C729" s="127"/>
      <c r="D729" s="154"/>
      <c r="E729" s="101"/>
      <c r="F729" s="101"/>
      <c r="G729" s="101"/>
      <c r="H729" s="88"/>
      <c r="I729" s="101"/>
      <c r="J729" s="88"/>
      <c r="K729" s="101"/>
      <c r="L729" s="101"/>
      <c r="M729" s="119"/>
      <c r="N729" s="126"/>
      <c r="O729" s="119"/>
      <c r="P729" s="129"/>
      <c r="Q729" s="145"/>
      <c r="R729" s="145"/>
      <c r="S729" s="123"/>
      <c r="T729" s="123"/>
      <c r="U729" s="123"/>
    </row>
    <row r="730" spans="1:21" s="124" customFormat="1" ht="9.75" customHeight="1" x14ac:dyDescent="0.25">
      <c r="A730" s="129"/>
      <c r="B730" s="127"/>
      <c r="C730" s="127"/>
      <c r="D730" s="154"/>
      <c r="E730" s="101"/>
      <c r="F730" s="101"/>
      <c r="G730" s="101"/>
      <c r="H730" s="88"/>
      <c r="I730" s="101"/>
      <c r="J730" s="88"/>
      <c r="K730" s="101"/>
      <c r="L730" s="101"/>
      <c r="M730" s="119"/>
      <c r="N730" s="126"/>
      <c r="O730" s="119"/>
      <c r="P730" s="129"/>
      <c r="Q730" s="145"/>
      <c r="R730" s="145"/>
      <c r="S730" s="123"/>
      <c r="T730" s="123"/>
      <c r="U730" s="123"/>
    </row>
    <row r="731" spans="1:21" s="124" customFormat="1" ht="9.75" customHeight="1" x14ac:dyDescent="0.25">
      <c r="A731" s="129"/>
      <c r="B731" s="127"/>
      <c r="C731" s="127"/>
      <c r="D731" s="154"/>
      <c r="E731" s="101"/>
      <c r="F731" s="101"/>
      <c r="G731" s="101"/>
      <c r="H731" s="88"/>
      <c r="I731" s="101"/>
      <c r="J731" s="88"/>
      <c r="K731" s="101"/>
      <c r="L731" s="101"/>
      <c r="M731" s="119"/>
      <c r="N731" s="126"/>
      <c r="O731" s="119"/>
      <c r="P731" s="129"/>
      <c r="Q731" s="145"/>
      <c r="R731" s="145"/>
      <c r="S731" s="123"/>
      <c r="T731" s="123"/>
      <c r="U731" s="123"/>
    </row>
    <row r="732" spans="1:21" s="124" customFormat="1" ht="9.75" customHeight="1" x14ac:dyDescent="0.25">
      <c r="A732" s="129"/>
      <c r="B732" s="127"/>
      <c r="C732" s="127"/>
      <c r="D732" s="154"/>
      <c r="E732" s="101"/>
      <c r="F732" s="101"/>
      <c r="G732" s="101"/>
      <c r="H732" s="88"/>
      <c r="I732" s="101"/>
      <c r="J732" s="88"/>
      <c r="K732" s="101"/>
      <c r="L732" s="101"/>
      <c r="M732" s="119"/>
      <c r="N732" s="126"/>
      <c r="O732" s="119"/>
      <c r="P732" s="129"/>
      <c r="Q732" s="145"/>
      <c r="R732" s="145"/>
      <c r="S732" s="123"/>
      <c r="T732" s="123"/>
      <c r="U732" s="123"/>
    </row>
    <row r="733" spans="1:21" s="124" customFormat="1" ht="9.75" customHeight="1" x14ac:dyDescent="0.25">
      <c r="A733" s="129"/>
      <c r="B733" s="127"/>
      <c r="C733" s="127"/>
      <c r="D733" s="154"/>
      <c r="E733" s="101"/>
      <c r="F733" s="101"/>
      <c r="G733" s="101"/>
      <c r="H733" s="88"/>
      <c r="I733" s="101"/>
      <c r="J733" s="88"/>
      <c r="K733" s="101"/>
      <c r="L733" s="101"/>
      <c r="M733" s="119"/>
      <c r="N733" s="126"/>
      <c r="O733" s="119"/>
      <c r="P733" s="129"/>
      <c r="Q733" s="120"/>
      <c r="R733" s="120"/>
      <c r="S733" s="123"/>
      <c r="T733" s="123"/>
      <c r="U733" s="123"/>
    </row>
    <row r="734" spans="1:21" s="124" customFormat="1" ht="9.75" customHeight="1" x14ac:dyDescent="0.25">
      <c r="A734" s="129"/>
      <c r="B734" s="127"/>
      <c r="C734" s="127"/>
      <c r="D734" s="154"/>
      <c r="E734" s="101"/>
      <c r="F734" s="101"/>
      <c r="G734" s="101"/>
      <c r="H734" s="88"/>
      <c r="I734" s="101"/>
      <c r="J734" s="88"/>
      <c r="K734" s="101"/>
      <c r="L734" s="101"/>
      <c r="M734" s="119"/>
      <c r="N734" s="126"/>
      <c r="O734" s="119"/>
      <c r="P734" s="129"/>
      <c r="Q734" s="120"/>
      <c r="R734" s="120"/>
      <c r="S734" s="123"/>
      <c r="T734" s="123"/>
      <c r="U734" s="123"/>
    </row>
    <row r="735" spans="1:21" s="124" customFormat="1" ht="9.75" customHeight="1" x14ac:dyDescent="0.25">
      <c r="A735" s="129"/>
      <c r="B735" s="127"/>
      <c r="C735" s="127"/>
      <c r="D735" s="154"/>
      <c r="E735" s="101"/>
      <c r="F735" s="101"/>
      <c r="G735" s="101"/>
      <c r="H735" s="88"/>
      <c r="I735" s="101"/>
      <c r="J735" s="88"/>
      <c r="K735" s="101"/>
      <c r="L735" s="101"/>
      <c r="M735" s="119"/>
      <c r="N735" s="126"/>
      <c r="O735" s="119"/>
      <c r="P735" s="129"/>
      <c r="Q735" s="145"/>
      <c r="R735" s="145"/>
      <c r="S735" s="123"/>
      <c r="T735" s="123"/>
      <c r="U735" s="123"/>
    </row>
    <row r="736" spans="1:21" s="124" customFormat="1" ht="9.75" customHeight="1" x14ac:dyDescent="0.25">
      <c r="A736" s="129"/>
      <c r="B736" s="127"/>
      <c r="C736" s="127"/>
      <c r="D736" s="154"/>
      <c r="E736" s="101"/>
      <c r="F736" s="101"/>
      <c r="G736" s="101"/>
      <c r="H736" s="88"/>
      <c r="I736" s="101"/>
      <c r="J736" s="88"/>
      <c r="K736" s="101"/>
      <c r="L736" s="101"/>
      <c r="M736" s="119"/>
      <c r="N736" s="126"/>
      <c r="O736" s="119"/>
      <c r="P736" s="129"/>
      <c r="Q736" s="145"/>
      <c r="R736" s="145"/>
      <c r="S736" s="123"/>
      <c r="T736" s="123"/>
      <c r="U736" s="123"/>
    </row>
    <row r="737" spans="1:21" s="124" customFormat="1" ht="9.75" customHeight="1" x14ac:dyDescent="0.25">
      <c r="A737" s="129"/>
      <c r="B737" s="127"/>
      <c r="C737" s="127"/>
      <c r="D737" s="154"/>
      <c r="E737" s="101"/>
      <c r="F737" s="101"/>
      <c r="G737" s="101"/>
      <c r="H737" s="88"/>
      <c r="I737" s="101"/>
      <c r="J737" s="88"/>
      <c r="K737" s="101"/>
      <c r="L737" s="101"/>
      <c r="M737" s="119"/>
      <c r="N737" s="126"/>
      <c r="O737" s="119"/>
      <c r="P737" s="129"/>
      <c r="Q737" s="145"/>
      <c r="R737" s="145"/>
      <c r="S737" s="123"/>
      <c r="T737" s="123"/>
      <c r="U737" s="123"/>
    </row>
    <row r="738" spans="1:21" s="124" customFormat="1" ht="9.75" customHeight="1" x14ac:dyDescent="0.25">
      <c r="A738" s="129"/>
      <c r="B738" s="127"/>
      <c r="C738" s="127"/>
      <c r="D738" s="154"/>
      <c r="E738" s="101"/>
      <c r="F738" s="101"/>
      <c r="G738" s="101"/>
      <c r="H738" s="88"/>
      <c r="I738" s="101"/>
      <c r="J738" s="88"/>
      <c r="K738" s="101"/>
      <c r="L738" s="101"/>
      <c r="M738" s="119"/>
      <c r="N738" s="126"/>
      <c r="O738" s="119"/>
      <c r="P738" s="129"/>
      <c r="Q738" s="145"/>
      <c r="R738" s="145"/>
      <c r="S738" s="123"/>
      <c r="T738" s="123"/>
      <c r="U738" s="123"/>
    </row>
    <row r="739" spans="1:21" s="124" customFormat="1" ht="9.75" customHeight="1" x14ac:dyDescent="0.25">
      <c r="A739" s="129"/>
      <c r="B739" s="127"/>
      <c r="C739" s="127"/>
      <c r="D739" s="154"/>
      <c r="E739" s="101"/>
      <c r="F739" s="101"/>
      <c r="G739" s="101"/>
      <c r="H739" s="88"/>
      <c r="I739" s="101"/>
      <c r="J739" s="88"/>
      <c r="K739" s="101"/>
      <c r="L739" s="101"/>
      <c r="M739" s="119"/>
      <c r="N739" s="126"/>
      <c r="O739" s="119"/>
      <c r="P739" s="129"/>
      <c r="Q739" s="145"/>
      <c r="R739" s="145"/>
      <c r="S739" s="123"/>
      <c r="T739" s="123"/>
      <c r="U739" s="123"/>
    </row>
    <row r="740" spans="1:21" s="124" customFormat="1" ht="9.75" customHeight="1" x14ac:dyDescent="0.25">
      <c r="A740" s="129"/>
      <c r="B740" s="127"/>
      <c r="C740" s="127"/>
      <c r="D740" s="154"/>
      <c r="E740" s="101"/>
      <c r="F740" s="101"/>
      <c r="G740" s="101"/>
      <c r="H740" s="88"/>
      <c r="I740" s="101"/>
      <c r="J740" s="88"/>
      <c r="K740" s="101"/>
      <c r="L740" s="101"/>
      <c r="M740" s="119"/>
      <c r="N740" s="126"/>
      <c r="O740" s="119"/>
      <c r="P740" s="129"/>
      <c r="Q740" s="145"/>
      <c r="R740" s="145"/>
      <c r="S740" s="123"/>
      <c r="T740" s="123"/>
      <c r="U740" s="123"/>
    </row>
    <row r="741" spans="1:21" s="124" customFormat="1" ht="9.75" customHeight="1" x14ac:dyDescent="0.25">
      <c r="A741" s="129"/>
      <c r="B741" s="127"/>
      <c r="C741" s="127"/>
      <c r="D741" s="154"/>
      <c r="E741" s="101"/>
      <c r="F741" s="101"/>
      <c r="G741" s="101"/>
      <c r="H741" s="88"/>
      <c r="I741" s="101"/>
      <c r="J741" s="88"/>
      <c r="K741" s="101"/>
      <c r="L741" s="101"/>
      <c r="M741" s="119"/>
      <c r="N741" s="126"/>
      <c r="O741" s="119"/>
      <c r="P741" s="129"/>
      <c r="Q741" s="145"/>
      <c r="R741" s="145"/>
      <c r="S741" s="123"/>
      <c r="T741" s="123"/>
      <c r="U741" s="123"/>
    </row>
    <row r="742" spans="1:21" s="124" customFormat="1" ht="9.75" customHeight="1" x14ac:dyDescent="0.25">
      <c r="A742" s="129"/>
      <c r="B742" s="127"/>
      <c r="C742" s="127"/>
      <c r="D742" s="154"/>
      <c r="E742" s="101"/>
      <c r="F742" s="101"/>
      <c r="G742" s="101"/>
      <c r="H742" s="88"/>
      <c r="I742" s="101"/>
      <c r="J742" s="88"/>
      <c r="K742" s="101"/>
      <c r="L742" s="101"/>
      <c r="M742" s="119"/>
      <c r="N742" s="126"/>
      <c r="O742" s="119"/>
      <c r="P742" s="129"/>
      <c r="Q742" s="145"/>
      <c r="R742" s="145"/>
      <c r="S742" s="123"/>
      <c r="T742" s="123"/>
      <c r="U742" s="123"/>
    </row>
    <row r="743" spans="1:21" s="124" customFormat="1" ht="9.75" customHeight="1" x14ac:dyDescent="0.25">
      <c r="A743" s="129"/>
      <c r="B743" s="127"/>
      <c r="C743" s="127"/>
      <c r="D743" s="154"/>
      <c r="E743" s="101"/>
      <c r="F743" s="101"/>
      <c r="G743" s="101"/>
      <c r="H743" s="88"/>
      <c r="I743" s="101"/>
      <c r="J743" s="88"/>
      <c r="K743" s="101"/>
      <c r="L743" s="101"/>
      <c r="M743" s="119"/>
      <c r="N743" s="126"/>
      <c r="O743" s="119"/>
      <c r="P743" s="129"/>
      <c r="Q743" s="145"/>
      <c r="R743" s="145"/>
      <c r="S743" s="123"/>
      <c r="T743" s="123"/>
      <c r="U743" s="123"/>
    </row>
    <row r="744" spans="1:21" s="124" customFormat="1" ht="9.75" customHeight="1" x14ac:dyDescent="0.25">
      <c r="A744" s="129"/>
      <c r="B744" s="127"/>
      <c r="C744" s="127"/>
      <c r="D744" s="154"/>
      <c r="E744" s="101"/>
      <c r="F744" s="101"/>
      <c r="G744" s="101"/>
      <c r="H744" s="88"/>
      <c r="I744" s="101"/>
      <c r="J744" s="88"/>
      <c r="K744" s="101"/>
      <c r="L744" s="101"/>
      <c r="M744" s="119"/>
      <c r="N744" s="126"/>
      <c r="O744" s="119"/>
      <c r="P744" s="129"/>
      <c r="Q744" s="145"/>
      <c r="R744" s="145"/>
      <c r="S744" s="123"/>
      <c r="T744" s="123"/>
      <c r="U744" s="123"/>
    </row>
    <row r="745" spans="1:21" s="124" customFormat="1" ht="9.75" customHeight="1" x14ac:dyDescent="0.25">
      <c r="A745" s="129"/>
      <c r="B745" s="127"/>
      <c r="C745" s="127"/>
      <c r="D745" s="154"/>
      <c r="E745" s="101"/>
      <c r="F745" s="101"/>
      <c r="G745" s="101"/>
      <c r="H745" s="88"/>
      <c r="I745" s="101"/>
      <c r="J745" s="88"/>
      <c r="K745" s="101"/>
      <c r="L745" s="101"/>
      <c r="M745" s="119"/>
      <c r="N745" s="126"/>
      <c r="O745" s="119"/>
      <c r="P745" s="129"/>
      <c r="Q745" s="145"/>
      <c r="R745" s="145"/>
      <c r="S745" s="123"/>
      <c r="T745" s="123"/>
      <c r="U745" s="123"/>
    </row>
    <row r="746" spans="1:21" s="124" customFormat="1" ht="9.75" customHeight="1" x14ac:dyDescent="0.25">
      <c r="A746" s="129"/>
      <c r="B746" s="127"/>
      <c r="C746" s="127"/>
      <c r="D746" s="154"/>
      <c r="E746" s="101"/>
      <c r="F746" s="101"/>
      <c r="G746" s="101"/>
      <c r="H746" s="88"/>
      <c r="I746" s="101"/>
      <c r="J746" s="88"/>
      <c r="K746" s="101"/>
      <c r="L746" s="101"/>
      <c r="M746" s="119"/>
      <c r="N746" s="126"/>
      <c r="O746" s="119"/>
      <c r="P746" s="129"/>
      <c r="Q746" s="145"/>
      <c r="R746" s="145"/>
      <c r="S746" s="123"/>
      <c r="T746" s="123"/>
      <c r="U746" s="123"/>
    </row>
    <row r="747" spans="1:21" s="124" customFormat="1" ht="9.75" customHeight="1" x14ac:dyDescent="0.25">
      <c r="A747" s="129"/>
      <c r="B747" s="127"/>
      <c r="C747" s="127"/>
      <c r="D747" s="154"/>
      <c r="E747" s="101"/>
      <c r="F747" s="101"/>
      <c r="G747" s="101"/>
      <c r="H747" s="88"/>
      <c r="I747" s="101"/>
      <c r="J747" s="88"/>
      <c r="K747" s="101"/>
      <c r="L747" s="101"/>
      <c r="M747" s="119"/>
      <c r="N747" s="126"/>
      <c r="O747" s="119"/>
      <c r="P747" s="129"/>
      <c r="Q747" s="145"/>
      <c r="R747" s="145"/>
      <c r="S747" s="123"/>
      <c r="T747" s="123"/>
      <c r="U747" s="123"/>
    </row>
    <row r="748" spans="1:21" s="124" customFormat="1" ht="9.75" customHeight="1" x14ac:dyDescent="0.25">
      <c r="A748" s="129"/>
      <c r="B748" s="127"/>
      <c r="C748" s="127"/>
      <c r="D748" s="154"/>
      <c r="E748" s="101"/>
      <c r="F748" s="101"/>
      <c r="G748" s="101"/>
      <c r="H748" s="88"/>
      <c r="I748" s="101"/>
      <c r="J748" s="88"/>
      <c r="K748" s="101"/>
      <c r="L748" s="101"/>
      <c r="M748" s="119"/>
      <c r="N748" s="126"/>
      <c r="O748" s="119"/>
      <c r="P748" s="129"/>
      <c r="Q748" s="145"/>
      <c r="R748" s="145"/>
      <c r="S748" s="123"/>
      <c r="T748" s="123"/>
      <c r="U748" s="123"/>
    </row>
    <row r="749" spans="1:21" s="124" customFormat="1" ht="9.75" customHeight="1" x14ac:dyDescent="0.25">
      <c r="A749" s="129"/>
      <c r="B749" s="127"/>
      <c r="C749" s="127"/>
      <c r="D749" s="154"/>
      <c r="E749" s="101"/>
      <c r="F749" s="101"/>
      <c r="G749" s="101"/>
      <c r="H749" s="88"/>
      <c r="I749" s="101"/>
      <c r="J749" s="88"/>
      <c r="K749" s="101"/>
      <c r="L749" s="101"/>
      <c r="M749" s="119"/>
      <c r="N749" s="126"/>
      <c r="O749" s="119"/>
      <c r="P749" s="129"/>
      <c r="Q749" s="145"/>
      <c r="R749" s="145"/>
      <c r="S749" s="123"/>
      <c r="T749" s="123"/>
      <c r="U749" s="123"/>
    </row>
    <row r="750" spans="1:21" s="124" customFormat="1" ht="9.75" customHeight="1" x14ac:dyDescent="0.25">
      <c r="A750" s="129"/>
      <c r="B750" s="127"/>
      <c r="C750" s="127"/>
      <c r="D750" s="154"/>
      <c r="E750" s="101"/>
      <c r="F750" s="101"/>
      <c r="G750" s="101"/>
      <c r="H750" s="88"/>
      <c r="I750" s="101"/>
      <c r="J750" s="88"/>
      <c r="K750" s="101"/>
      <c r="L750" s="101"/>
      <c r="M750" s="119"/>
      <c r="N750" s="126"/>
      <c r="O750" s="119"/>
      <c r="P750" s="129"/>
      <c r="Q750" s="145"/>
      <c r="R750" s="145"/>
      <c r="S750" s="123"/>
      <c r="T750" s="123"/>
      <c r="U750" s="123"/>
    </row>
    <row r="751" spans="1:21" s="124" customFormat="1" ht="9.75" customHeight="1" x14ac:dyDescent="0.25">
      <c r="A751" s="129"/>
      <c r="B751" s="127"/>
      <c r="C751" s="127"/>
      <c r="D751" s="154"/>
      <c r="E751" s="101"/>
      <c r="F751" s="101"/>
      <c r="G751" s="101"/>
      <c r="H751" s="88"/>
      <c r="I751" s="101"/>
      <c r="J751" s="88"/>
      <c r="K751" s="101"/>
      <c r="L751" s="101"/>
      <c r="M751" s="119"/>
      <c r="N751" s="126"/>
      <c r="O751" s="119"/>
      <c r="P751" s="129"/>
      <c r="Q751" s="145"/>
      <c r="R751" s="145"/>
      <c r="S751" s="123"/>
      <c r="T751" s="123"/>
      <c r="U751" s="123"/>
    </row>
    <row r="752" spans="1:21" s="124" customFormat="1" ht="9.75" customHeight="1" x14ac:dyDescent="0.25">
      <c r="A752" s="129"/>
      <c r="B752" s="127"/>
      <c r="C752" s="127"/>
      <c r="D752" s="154"/>
      <c r="E752" s="101"/>
      <c r="F752" s="101"/>
      <c r="G752" s="101"/>
      <c r="H752" s="88"/>
      <c r="I752" s="101"/>
      <c r="J752" s="88"/>
      <c r="K752" s="101"/>
      <c r="L752" s="101"/>
      <c r="M752" s="119"/>
      <c r="N752" s="126"/>
      <c r="O752" s="119"/>
      <c r="P752" s="129"/>
      <c r="Q752" s="145"/>
      <c r="R752" s="145"/>
      <c r="S752" s="123"/>
      <c r="T752" s="123"/>
      <c r="U752" s="123"/>
    </row>
    <row r="753" spans="1:21" s="124" customFormat="1" ht="9.75" customHeight="1" x14ac:dyDescent="0.25">
      <c r="A753" s="129"/>
      <c r="B753" s="127"/>
      <c r="C753" s="127"/>
      <c r="D753" s="154"/>
      <c r="E753" s="101"/>
      <c r="F753" s="101"/>
      <c r="G753" s="101"/>
      <c r="H753" s="88"/>
      <c r="I753" s="101"/>
      <c r="J753" s="88"/>
      <c r="K753" s="101"/>
      <c r="L753" s="101"/>
      <c r="M753" s="119"/>
      <c r="N753" s="126"/>
      <c r="O753" s="119"/>
      <c r="P753" s="129"/>
      <c r="Q753" s="145"/>
      <c r="R753" s="145"/>
      <c r="S753" s="123"/>
      <c r="T753" s="123"/>
      <c r="U753" s="123"/>
    </row>
    <row r="754" spans="1:21" s="124" customFormat="1" ht="9.75" customHeight="1" x14ac:dyDescent="0.25">
      <c r="A754" s="129"/>
      <c r="B754" s="127"/>
      <c r="C754" s="127"/>
      <c r="D754" s="154"/>
      <c r="E754" s="101"/>
      <c r="F754" s="101"/>
      <c r="G754" s="101"/>
      <c r="H754" s="88"/>
      <c r="I754" s="101"/>
      <c r="J754" s="88"/>
      <c r="K754" s="101"/>
      <c r="L754" s="101"/>
      <c r="M754" s="119"/>
      <c r="N754" s="126"/>
      <c r="O754" s="119"/>
      <c r="P754" s="129"/>
      <c r="Q754" s="145"/>
      <c r="R754" s="145"/>
      <c r="S754" s="123"/>
      <c r="T754" s="123"/>
      <c r="U754" s="123"/>
    </row>
    <row r="755" spans="1:21" s="124" customFormat="1" ht="9.75" customHeight="1" x14ac:dyDescent="0.25">
      <c r="A755" s="129"/>
      <c r="B755" s="127"/>
      <c r="C755" s="127"/>
      <c r="D755" s="154"/>
      <c r="E755" s="101"/>
      <c r="F755" s="101"/>
      <c r="G755" s="101"/>
      <c r="H755" s="88"/>
      <c r="I755" s="101"/>
      <c r="J755" s="88"/>
      <c r="K755" s="101"/>
      <c r="L755" s="101"/>
      <c r="M755" s="119"/>
      <c r="N755" s="126"/>
      <c r="O755" s="119"/>
      <c r="P755" s="129"/>
      <c r="Q755" s="145"/>
      <c r="R755" s="145"/>
      <c r="S755" s="123"/>
      <c r="T755" s="123"/>
      <c r="U755" s="123"/>
    </row>
    <row r="756" spans="1:21" s="124" customFormat="1" ht="9.75" customHeight="1" x14ac:dyDescent="0.25">
      <c r="A756" s="129"/>
      <c r="B756" s="127"/>
      <c r="C756" s="127"/>
      <c r="D756" s="101"/>
      <c r="E756" s="101"/>
      <c r="F756" s="101"/>
      <c r="G756" s="101"/>
      <c r="H756" s="88"/>
      <c r="I756" s="101"/>
      <c r="J756" s="88"/>
      <c r="K756" s="101"/>
      <c r="L756" s="101"/>
      <c r="M756" s="119"/>
      <c r="N756" s="126"/>
      <c r="O756" s="119"/>
      <c r="P756" s="129"/>
      <c r="Q756" s="145"/>
      <c r="R756" s="145"/>
      <c r="S756" s="123"/>
      <c r="T756" s="123"/>
      <c r="U756" s="123"/>
    </row>
    <row r="757" spans="1:21" s="124" customFormat="1" ht="9.75" customHeight="1" x14ac:dyDescent="0.25">
      <c r="A757" s="129"/>
      <c r="B757" s="127"/>
      <c r="C757" s="127"/>
      <c r="D757" s="101"/>
      <c r="E757" s="101"/>
      <c r="F757" s="101"/>
      <c r="G757" s="101"/>
      <c r="H757" s="88"/>
      <c r="I757" s="101"/>
      <c r="J757" s="101"/>
      <c r="K757" s="101"/>
      <c r="L757" s="101"/>
      <c r="M757" s="119"/>
      <c r="N757" s="126"/>
      <c r="O757" s="119"/>
      <c r="P757" s="129"/>
      <c r="Q757" s="157"/>
      <c r="R757" s="157"/>
      <c r="S757" s="123"/>
      <c r="T757" s="123"/>
      <c r="U757" s="123"/>
    </row>
    <row r="758" spans="1:21" s="124" customFormat="1" ht="9.75" customHeight="1" x14ac:dyDescent="0.25">
      <c r="A758" s="129"/>
      <c r="B758" s="129"/>
      <c r="C758" s="129"/>
      <c r="D758" s="101"/>
      <c r="E758" s="101"/>
      <c r="F758" s="101"/>
      <c r="G758" s="101"/>
      <c r="H758" s="98"/>
      <c r="I758" s="101"/>
      <c r="J758" s="101"/>
      <c r="K758" s="101"/>
      <c r="L758" s="101"/>
      <c r="M758" s="119"/>
      <c r="N758" s="126"/>
      <c r="O758" s="119"/>
      <c r="P758" s="129"/>
      <c r="Q758" s="120"/>
      <c r="R758" s="121"/>
      <c r="S758" s="123"/>
      <c r="T758" s="123"/>
      <c r="U758" s="123"/>
    </row>
    <row r="759" spans="1:21" s="124" customFormat="1" ht="9.75" customHeight="1" x14ac:dyDescent="0.25">
      <c r="A759" s="129"/>
      <c r="B759" s="127"/>
      <c r="C759" s="127"/>
      <c r="D759" s="154"/>
      <c r="E759" s="101"/>
      <c r="F759" s="101"/>
      <c r="G759" s="101"/>
      <c r="H759" s="88"/>
      <c r="I759" s="101"/>
      <c r="J759" s="101"/>
      <c r="K759" s="101"/>
      <c r="L759" s="101"/>
      <c r="M759" s="119"/>
      <c r="N759" s="126"/>
      <c r="O759" s="119"/>
      <c r="P759" s="129"/>
      <c r="Q759" s="120"/>
      <c r="R759" s="120"/>
      <c r="S759" s="123"/>
      <c r="T759" s="123"/>
      <c r="U759" s="123"/>
    </row>
    <row r="760" spans="1:21" s="124" customFormat="1" ht="9.75" customHeight="1" x14ac:dyDescent="0.25">
      <c r="A760" s="129"/>
      <c r="B760" s="127"/>
      <c r="C760" s="127"/>
      <c r="D760" s="154"/>
      <c r="E760" s="101"/>
      <c r="F760" s="101"/>
      <c r="G760" s="101"/>
      <c r="H760" s="88"/>
      <c r="I760" s="101"/>
      <c r="J760" s="101"/>
      <c r="K760" s="101"/>
      <c r="L760" s="101"/>
      <c r="M760" s="119"/>
      <c r="N760" s="126"/>
      <c r="O760" s="119"/>
      <c r="P760" s="129"/>
      <c r="Q760" s="145"/>
      <c r="R760" s="145"/>
      <c r="S760" s="123"/>
      <c r="T760" s="123"/>
      <c r="U760" s="123"/>
    </row>
    <row r="761" spans="1:21" s="124" customFormat="1" ht="9.75" customHeight="1" x14ac:dyDescent="0.25">
      <c r="A761" s="129"/>
      <c r="B761" s="127"/>
      <c r="C761" s="127"/>
      <c r="D761" s="154"/>
      <c r="E761" s="101"/>
      <c r="F761" s="101"/>
      <c r="G761" s="101"/>
      <c r="H761" s="88"/>
      <c r="I761" s="101"/>
      <c r="J761" s="101"/>
      <c r="K761" s="101"/>
      <c r="L761" s="101"/>
      <c r="M761" s="119"/>
      <c r="N761" s="126"/>
      <c r="O761" s="119"/>
      <c r="P761" s="129"/>
      <c r="Q761" s="145"/>
      <c r="R761" s="145"/>
      <c r="S761" s="123"/>
      <c r="T761" s="123"/>
      <c r="U761" s="123"/>
    </row>
    <row r="762" spans="1:21" s="124" customFormat="1" ht="9.75" customHeight="1" x14ac:dyDescent="0.25">
      <c r="A762" s="129"/>
      <c r="B762" s="127"/>
      <c r="C762" s="127"/>
      <c r="D762" s="154"/>
      <c r="E762" s="101"/>
      <c r="F762" s="101"/>
      <c r="G762" s="101"/>
      <c r="H762" s="88"/>
      <c r="I762" s="101"/>
      <c r="J762" s="101"/>
      <c r="K762" s="101"/>
      <c r="L762" s="101"/>
      <c r="M762" s="119"/>
      <c r="N762" s="126"/>
      <c r="O762" s="119"/>
      <c r="P762" s="129"/>
      <c r="Q762" s="145"/>
      <c r="R762" s="145"/>
      <c r="S762" s="123"/>
      <c r="T762" s="123"/>
      <c r="U762" s="123"/>
    </row>
    <row r="763" spans="1:21" s="124" customFormat="1" ht="9.75" customHeight="1" x14ac:dyDescent="0.25">
      <c r="A763" s="129"/>
      <c r="B763" s="127"/>
      <c r="C763" s="127"/>
      <c r="D763" s="154"/>
      <c r="E763" s="101"/>
      <c r="F763" s="101"/>
      <c r="G763" s="101"/>
      <c r="H763" s="88"/>
      <c r="I763" s="101"/>
      <c r="J763" s="101"/>
      <c r="K763" s="101"/>
      <c r="L763" s="101"/>
      <c r="M763" s="119"/>
      <c r="N763" s="126"/>
      <c r="O763" s="119"/>
      <c r="P763" s="129"/>
      <c r="Q763" s="145"/>
      <c r="R763" s="145"/>
      <c r="S763" s="123"/>
      <c r="T763" s="123"/>
      <c r="U763" s="123"/>
    </row>
    <row r="764" spans="1:21" s="124" customFormat="1" ht="9.75" customHeight="1" x14ac:dyDescent="0.25">
      <c r="A764" s="129"/>
      <c r="B764" s="127"/>
      <c r="C764" s="127"/>
      <c r="D764" s="154"/>
      <c r="E764" s="101"/>
      <c r="F764" s="101"/>
      <c r="G764" s="101"/>
      <c r="H764" s="88"/>
      <c r="I764" s="101"/>
      <c r="J764" s="101"/>
      <c r="K764" s="101"/>
      <c r="L764" s="101"/>
      <c r="M764" s="119"/>
      <c r="N764" s="126"/>
      <c r="O764" s="119"/>
      <c r="P764" s="129"/>
      <c r="Q764" s="145"/>
      <c r="R764" s="145"/>
      <c r="S764" s="123"/>
      <c r="T764" s="123"/>
      <c r="U764" s="123"/>
    </row>
    <row r="765" spans="1:21" s="124" customFormat="1" ht="9.75" customHeight="1" x14ac:dyDescent="0.25">
      <c r="A765" s="129"/>
      <c r="B765" s="127"/>
      <c r="C765" s="127"/>
      <c r="D765" s="154"/>
      <c r="E765" s="101"/>
      <c r="F765" s="101"/>
      <c r="G765" s="101"/>
      <c r="H765" s="88"/>
      <c r="I765" s="101"/>
      <c r="J765" s="101"/>
      <c r="K765" s="101"/>
      <c r="L765" s="101"/>
      <c r="M765" s="119"/>
      <c r="N765" s="126"/>
      <c r="O765" s="119"/>
      <c r="P765" s="129"/>
      <c r="Q765" s="145"/>
      <c r="R765" s="145"/>
      <c r="S765" s="123"/>
      <c r="T765" s="123"/>
      <c r="U765" s="123"/>
    </row>
    <row r="766" spans="1:21" s="124" customFormat="1" ht="9.75" customHeight="1" x14ac:dyDescent="0.25">
      <c r="A766" s="129"/>
      <c r="B766" s="127"/>
      <c r="C766" s="127"/>
      <c r="D766" s="101"/>
      <c r="E766" s="101"/>
      <c r="F766" s="101"/>
      <c r="G766" s="101"/>
      <c r="H766" s="101"/>
      <c r="I766" s="101"/>
      <c r="J766" s="101"/>
      <c r="K766" s="101"/>
      <c r="L766" s="101"/>
      <c r="M766" s="119"/>
      <c r="N766" s="126"/>
      <c r="O766" s="119"/>
      <c r="P766" s="129"/>
      <c r="Q766" s="145"/>
      <c r="R766" s="145"/>
      <c r="S766" s="123"/>
      <c r="T766" s="123"/>
      <c r="U766" s="123"/>
    </row>
    <row r="767" spans="1:21" s="124" customFormat="1" ht="9.75" customHeight="1" x14ac:dyDescent="0.25">
      <c r="A767" s="129"/>
      <c r="B767" s="127"/>
      <c r="C767" s="127"/>
      <c r="D767" s="154"/>
      <c r="E767" s="101"/>
      <c r="F767" s="101"/>
      <c r="G767" s="101"/>
      <c r="H767" s="88"/>
      <c r="I767" s="101"/>
      <c r="J767" s="101"/>
      <c r="K767" s="101"/>
      <c r="L767" s="101"/>
      <c r="M767" s="119"/>
      <c r="N767" s="126"/>
      <c r="O767" s="119"/>
      <c r="P767" s="129"/>
      <c r="Q767" s="145"/>
      <c r="R767" s="145"/>
      <c r="S767" s="123"/>
      <c r="T767" s="123"/>
      <c r="U767" s="123"/>
    </row>
    <row r="768" spans="1:21" s="124" customFormat="1" ht="9.75" customHeight="1" x14ac:dyDescent="0.25">
      <c r="A768" s="129"/>
      <c r="B768" s="127"/>
      <c r="C768" s="127"/>
      <c r="D768" s="101"/>
      <c r="E768" s="101"/>
      <c r="F768" s="101"/>
      <c r="G768" s="101"/>
      <c r="H768" s="88"/>
      <c r="I768" s="101"/>
      <c r="J768" s="101"/>
      <c r="K768" s="101"/>
      <c r="L768" s="101"/>
      <c r="M768" s="119"/>
      <c r="N768" s="126"/>
      <c r="O768" s="119"/>
      <c r="P768" s="129"/>
      <c r="Q768" s="157"/>
      <c r="R768" s="157"/>
      <c r="S768" s="123"/>
      <c r="T768" s="123"/>
      <c r="U768" s="123"/>
    </row>
    <row r="769" spans="1:21" s="124" customFormat="1" ht="9.75" customHeight="1" x14ac:dyDescent="0.25">
      <c r="A769" s="129"/>
      <c r="B769" s="129"/>
      <c r="C769" s="129"/>
      <c r="D769" s="101"/>
      <c r="E769" s="135"/>
      <c r="F769" s="101"/>
      <c r="G769" s="135"/>
      <c r="H769" s="146"/>
      <c r="I769" s="101"/>
      <c r="J769" s="101"/>
      <c r="K769" s="101"/>
      <c r="L769" s="101"/>
      <c r="M769" s="119"/>
      <c r="N769" s="137"/>
      <c r="O769" s="138"/>
      <c r="P769" s="129"/>
      <c r="Q769" s="157"/>
      <c r="R769" s="157"/>
      <c r="S769" s="123"/>
      <c r="T769" s="123"/>
      <c r="U769" s="123"/>
    </row>
    <row r="770" spans="1:21" s="124" customFormat="1" x14ac:dyDescent="0.25">
      <c r="A770" s="129"/>
      <c r="B770" s="127"/>
      <c r="C770" s="127"/>
      <c r="D770" s="119"/>
      <c r="E770" s="119"/>
      <c r="F770" s="119"/>
      <c r="G770" s="119"/>
      <c r="H770" s="119"/>
      <c r="I770" s="119"/>
      <c r="J770" s="119"/>
      <c r="K770" s="119"/>
      <c r="L770" s="119"/>
      <c r="M770" s="119"/>
      <c r="N770" s="119"/>
      <c r="O770" s="119"/>
      <c r="P770" s="119"/>
      <c r="Q770" s="120"/>
      <c r="R770" s="121"/>
      <c r="S770" s="123"/>
      <c r="T770" s="123"/>
      <c r="U770" s="123"/>
    </row>
    <row r="771" spans="1:21" s="124" customFormat="1" x14ac:dyDescent="0.25">
      <c r="A771" s="130"/>
      <c r="B771" s="119"/>
      <c r="D771" s="148"/>
      <c r="E771" s="119"/>
      <c r="F771" s="119"/>
      <c r="G771" s="119"/>
      <c r="H771" s="119"/>
      <c r="I771" s="119"/>
      <c r="J771" s="119"/>
      <c r="K771" s="119"/>
      <c r="L771" s="119"/>
      <c r="M771" s="119"/>
      <c r="N771" s="119"/>
      <c r="O771" s="119"/>
      <c r="P771" s="119"/>
      <c r="Q771" s="120"/>
      <c r="R771" s="121"/>
      <c r="S771" s="123"/>
      <c r="T771" s="123"/>
      <c r="U771" s="123"/>
    </row>
    <row r="772" spans="1:21" s="124" customFormat="1" x14ac:dyDescent="0.25">
      <c r="A772" s="119"/>
      <c r="B772" s="119"/>
      <c r="C772" s="119"/>
      <c r="D772" s="119"/>
      <c r="E772" s="119"/>
      <c r="F772" s="119"/>
      <c r="G772" s="119"/>
      <c r="H772" s="119"/>
      <c r="I772" s="119"/>
      <c r="J772" s="119"/>
      <c r="K772" s="119"/>
      <c r="L772" s="119"/>
      <c r="M772" s="119"/>
      <c r="N772" s="119"/>
      <c r="O772" s="119"/>
      <c r="P772" s="119"/>
      <c r="Q772" s="120"/>
      <c r="R772" s="121"/>
      <c r="S772" s="123"/>
      <c r="T772" s="123"/>
      <c r="U772" s="123"/>
    </row>
    <row r="773" spans="1:21" s="124" customFormat="1" ht="9.75" customHeight="1" x14ac:dyDescent="0.25">
      <c r="A773" s="119"/>
      <c r="B773" s="119"/>
      <c r="C773" s="119"/>
      <c r="D773" s="119"/>
      <c r="E773" s="119"/>
      <c r="F773" s="119"/>
      <c r="G773" s="119"/>
      <c r="H773" s="119"/>
      <c r="I773" s="119"/>
      <c r="J773" s="119"/>
      <c r="K773" s="119"/>
      <c r="L773" s="119"/>
      <c r="M773" s="119"/>
      <c r="N773" s="119"/>
      <c r="O773" s="119"/>
      <c r="P773" s="119"/>
      <c r="Q773" s="120"/>
      <c r="R773" s="121"/>
      <c r="S773" s="123"/>
      <c r="T773" s="123"/>
      <c r="U773" s="123"/>
    </row>
    <row r="774" spans="1:21" s="124" customFormat="1" ht="9.75" customHeight="1" x14ac:dyDescent="0.25">
      <c r="A774" s="119"/>
      <c r="B774" s="119"/>
      <c r="C774" s="119"/>
      <c r="D774" s="119"/>
      <c r="E774" s="119"/>
      <c r="F774" s="119"/>
      <c r="G774" s="119"/>
      <c r="H774" s="119"/>
      <c r="I774" s="119"/>
      <c r="J774" s="119"/>
      <c r="K774" s="119"/>
      <c r="L774" s="119"/>
      <c r="M774" s="119"/>
      <c r="N774" s="119"/>
      <c r="O774" s="119"/>
      <c r="P774" s="119"/>
      <c r="Q774" s="120"/>
      <c r="R774" s="121"/>
      <c r="S774" s="123"/>
      <c r="T774" s="123"/>
      <c r="U774" s="123"/>
    </row>
    <row r="775" spans="1:21" s="124" customFormat="1" ht="9.75" customHeight="1" x14ac:dyDescent="0.25">
      <c r="A775" s="119"/>
      <c r="B775" s="119"/>
      <c r="C775" s="119"/>
      <c r="D775" s="119"/>
      <c r="E775" s="119"/>
      <c r="F775" s="119"/>
      <c r="G775" s="119"/>
      <c r="H775" s="119"/>
      <c r="I775" s="119"/>
      <c r="J775" s="119"/>
      <c r="K775" s="119"/>
      <c r="L775" s="119"/>
      <c r="M775" s="119"/>
      <c r="N775" s="119"/>
      <c r="O775" s="119"/>
      <c r="P775" s="119"/>
      <c r="Q775" s="120"/>
      <c r="R775" s="121"/>
      <c r="S775" s="123"/>
      <c r="T775" s="123"/>
      <c r="U775" s="123"/>
    </row>
    <row r="776" spans="1:21" s="124" customFormat="1" ht="9.75" customHeight="1" x14ac:dyDescent="0.25">
      <c r="A776" s="119"/>
      <c r="B776" s="119"/>
      <c r="C776" s="119"/>
      <c r="D776" s="119"/>
      <c r="E776" s="119"/>
      <c r="F776" s="119"/>
      <c r="G776" s="119"/>
      <c r="H776" s="119"/>
      <c r="I776" s="119"/>
      <c r="J776" s="119"/>
      <c r="K776" s="119"/>
      <c r="L776" s="119"/>
      <c r="M776" s="119"/>
      <c r="N776" s="119"/>
      <c r="O776" s="119"/>
      <c r="P776" s="119"/>
      <c r="Q776" s="120"/>
      <c r="R776" s="121"/>
      <c r="S776" s="123"/>
      <c r="T776" s="123"/>
      <c r="U776" s="123"/>
    </row>
    <row r="777" spans="1:21" s="124" customFormat="1" ht="9.75" customHeight="1" x14ac:dyDescent="0.25">
      <c r="A777" s="119"/>
      <c r="B777" s="119"/>
      <c r="C777" s="119"/>
      <c r="D777" s="119"/>
      <c r="E777" s="119"/>
      <c r="F777" s="119"/>
      <c r="G777" s="119"/>
      <c r="H777" s="119"/>
      <c r="I777" s="119"/>
      <c r="J777" s="119"/>
      <c r="K777" s="119"/>
      <c r="L777" s="119"/>
      <c r="M777" s="119"/>
      <c r="N777" s="119"/>
      <c r="O777" s="119"/>
      <c r="P777" s="119"/>
      <c r="Q777" s="120"/>
      <c r="R777" s="121"/>
      <c r="S777" s="123"/>
      <c r="T777" s="123"/>
      <c r="U777" s="123"/>
    </row>
    <row r="778" spans="1:21" s="124" customFormat="1" ht="9.75" customHeight="1" x14ac:dyDescent="0.25">
      <c r="A778" s="119"/>
      <c r="B778" s="119"/>
      <c r="C778" s="119"/>
      <c r="D778" s="119"/>
      <c r="E778" s="119"/>
      <c r="F778" s="119"/>
      <c r="G778" s="119"/>
      <c r="H778" s="119"/>
      <c r="I778" s="119"/>
      <c r="J778" s="119"/>
      <c r="K778" s="119"/>
      <c r="L778" s="119"/>
      <c r="M778" s="119"/>
      <c r="N778" s="119"/>
      <c r="O778" s="119"/>
      <c r="P778" s="119"/>
      <c r="Q778" s="120"/>
      <c r="R778" s="121"/>
      <c r="S778" s="123"/>
      <c r="T778" s="123"/>
      <c r="U778" s="123"/>
    </row>
    <row r="779" spans="1:21" s="124" customFormat="1" x14ac:dyDescent="0.25">
      <c r="A779" s="119"/>
      <c r="B779" s="119"/>
      <c r="C779" s="119"/>
      <c r="D779" s="126"/>
      <c r="E779" s="119"/>
      <c r="F779" s="119"/>
      <c r="G779" s="119"/>
      <c r="H779" s="119"/>
      <c r="I779" s="119"/>
      <c r="J779" s="119"/>
      <c r="K779" s="119"/>
      <c r="L779" s="119"/>
      <c r="M779" s="119"/>
      <c r="N779" s="119"/>
      <c r="O779" s="119"/>
      <c r="P779" s="119"/>
      <c r="Q779" s="120"/>
      <c r="R779" s="121"/>
      <c r="S779" s="122"/>
      <c r="T779" s="123"/>
      <c r="U779" s="123"/>
    </row>
    <row r="780" spans="1:21" s="124" customFormat="1" x14ac:dyDescent="0.25">
      <c r="A780" s="119"/>
      <c r="B780" s="119"/>
      <c r="C780" s="119"/>
      <c r="D780" s="119"/>
      <c r="E780" s="119"/>
      <c r="F780" s="119"/>
      <c r="G780" s="119"/>
      <c r="H780" s="119"/>
      <c r="I780" s="119"/>
      <c r="J780" s="119"/>
      <c r="K780" s="119"/>
      <c r="L780" s="119"/>
      <c r="M780" s="119"/>
      <c r="N780" s="119"/>
      <c r="O780" s="119"/>
      <c r="P780" s="119"/>
      <c r="Q780" s="120"/>
      <c r="R780" s="121"/>
      <c r="S780" s="122"/>
      <c r="T780" s="123"/>
      <c r="U780" s="123"/>
    </row>
    <row r="781" spans="1:21" s="124" customFormat="1" ht="3" customHeight="1" x14ac:dyDescent="0.25">
      <c r="A781" s="119"/>
      <c r="B781" s="119"/>
      <c r="C781" s="119"/>
      <c r="D781" s="119"/>
      <c r="E781" s="119"/>
      <c r="F781" s="119"/>
      <c r="G781" s="119"/>
      <c r="H781" s="119"/>
      <c r="I781" s="119"/>
      <c r="J781" s="119"/>
      <c r="K781" s="119"/>
      <c r="L781" s="119"/>
      <c r="M781" s="119"/>
      <c r="N781" s="119"/>
      <c r="O781" s="119"/>
      <c r="P781" s="119"/>
      <c r="Q781" s="120"/>
      <c r="R781" s="121"/>
      <c r="S781" s="122"/>
      <c r="T781" s="123"/>
      <c r="U781" s="123"/>
    </row>
    <row r="782" spans="1:21" s="124" customFormat="1" ht="9.75" customHeight="1" x14ac:dyDescent="0.25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19"/>
      <c r="Q782" s="120"/>
      <c r="R782" s="121"/>
      <c r="S782" s="122"/>
      <c r="T782" s="123"/>
      <c r="U782" s="123"/>
    </row>
    <row r="783" spans="1:21" s="124" customFormat="1" ht="9.75" customHeight="1" x14ac:dyDescent="0.25">
      <c r="A783" s="128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30"/>
      <c r="Q783" s="120"/>
      <c r="R783" s="121"/>
      <c r="S783" s="122"/>
      <c r="T783" s="123"/>
      <c r="U783" s="123"/>
    </row>
    <row r="784" spans="1:21" s="124" customFormat="1" ht="9.75" customHeight="1" x14ac:dyDescent="0.25">
      <c r="A784" s="128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30"/>
      <c r="Q784" s="120"/>
      <c r="R784" s="121"/>
      <c r="S784" s="122"/>
      <c r="T784" s="123"/>
      <c r="U784" s="123"/>
    </row>
    <row r="785" spans="1:21" s="124" customFormat="1" ht="9.75" customHeight="1" x14ac:dyDescent="0.2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30"/>
      <c r="Q785" s="120"/>
      <c r="R785" s="121"/>
      <c r="S785" s="122"/>
      <c r="T785" s="123"/>
      <c r="U785" s="123"/>
    </row>
    <row r="786" spans="1:21" s="124" customFormat="1" ht="9.75" customHeight="1" x14ac:dyDescent="0.25">
      <c r="A786" s="127"/>
      <c r="B786" s="131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19"/>
      <c r="Q786" s="120"/>
      <c r="R786" s="121"/>
      <c r="S786" s="122"/>
      <c r="T786" s="123"/>
      <c r="U786" s="123"/>
    </row>
    <row r="787" spans="1:21" s="124" customFormat="1" ht="9.75" customHeight="1" x14ac:dyDescent="0.25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19"/>
      <c r="Q787" s="120"/>
      <c r="R787" s="121"/>
      <c r="S787" s="122"/>
      <c r="T787" s="123"/>
      <c r="U787" s="123"/>
    </row>
    <row r="788" spans="1:21" s="124" customFormat="1" ht="9.75" customHeight="1" x14ac:dyDescent="0.25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19"/>
      <c r="Q788" s="120"/>
      <c r="R788" s="121"/>
      <c r="S788" s="122"/>
      <c r="T788" s="123"/>
      <c r="U788" s="123"/>
    </row>
    <row r="789" spans="1:21" s="124" customFormat="1" ht="9.75" customHeight="1" x14ac:dyDescent="0.25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19"/>
      <c r="Q789" s="120"/>
      <c r="R789" s="121"/>
      <c r="S789" s="122"/>
      <c r="T789" s="123"/>
      <c r="U789" s="123"/>
    </row>
    <row r="790" spans="1:21" s="124" customFormat="1" ht="9.75" customHeight="1" x14ac:dyDescent="0.25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19"/>
      <c r="Q790" s="120"/>
      <c r="R790" s="121"/>
      <c r="S790" s="122"/>
      <c r="T790" s="123"/>
      <c r="U790" s="123"/>
    </row>
    <row r="791" spans="1:21" s="124" customFormat="1" ht="9.75" customHeight="1" x14ac:dyDescent="0.25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19"/>
      <c r="Q791" s="120"/>
      <c r="R791" s="121"/>
      <c r="S791" s="122"/>
      <c r="T791" s="123"/>
      <c r="U791" s="123"/>
    </row>
    <row r="792" spans="1:21" s="124" customFormat="1" ht="9.75" customHeight="1" x14ac:dyDescent="0.25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19"/>
      <c r="Q792" s="120"/>
      <c r="R792" s="121"/>
      <c r="S792" s="122"/>
      <c r="T792" s="123"/>
      <c r="U792" s="123"/>
    </row>
    <row r="793" spans="1:21" s="124" customFormat="1" ht="9.75" customHeight="1" x14ac:dyDescent="0.25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19"/>
      <c r="Q793" s="120"/>
      <c r="R793" s="121"/>
      <c r="S793" s="122"/>
      <c r="T793" s="123"/>
      <c r="U793" s="123"/>
    </row>
    <row r="794" spans="1:21" s="124" customFormat="1" ht="9.75" customHeight="1" x14ac:dyDescent="0.25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19"/>
      <c r="Q794" s="120"/>
      <c r="R794" s="121"/>
      <c r="S794" s="122"/>
      <c r="T794" s="123"/>
      <c r="U794" s="123"/>
    </row>
    <row r="795" spans="1:21" s="124" customFormat="1" ht="9.75" customHeight="1" x14ac:dyDescent="0.25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19"/>
      <c r="Q795" s="120"/>
      <c r="R795" s="121"/>
      <c r="S795" s="122"/>
      <c r="T795" s="123"/>
      <c r="U795" s="123"/>
    </row>
    <row r="796" spans="1:21" s="124" customFormat="1" ht="9.75" customHeight="1" x14ac:dyDescent="0.25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19"/>
      <c r="Q796" s="120"/>
      <c r="R796" s="121"/>
      <c r="S796" s="122"/>
      <c r="T796" s="123"/>
      <c r="U796" s="123"/>
    </row>
    <row r="797" spans="1:21" s="124" customFormat="1" ht="9.75" customHeight="1" x14ac:dyDescent="0.25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19"/>
      <c r="Q797" s="120"/>
      <c r="R797" s="121"/>
      <c r="S797" s="122"/>
      <c r="T797" s="123"/>
      <c r="U797" s="123"/>
    </row>
    <row r="798" spans="1:21" s="124" customFormat="1" ht="9.75" customHeight="1" x14ac:dyDescent="0.25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19"/>
      <c r="Q798" s="120"/>
      <c r="R798" s="121"/>
      <c r="S798" s="122"/>
      <c r="T798" s="123"/>
      <c r="U798" s="123"/>
    </row>
    <row r="799" spans="1:21" s="124" customFormat="1" ht="9.75" customHeight="1" x14ac:dyDescent="0.25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19"/>
      <c r="Q799" s="120"/>
      <c r="R799" s="121"/>
      <c r="S799" s="122"/>
      <c r="T799" s="123"/>
      <c r="U799" s="123"/>
    </row>
    <row r="800" spans="1:21" s="124" customFormat="1" ht="9.75" customHeight="1" x14ac:dyDescent="0.25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19"/>
      <c r="Q800" s="120"/>
      <c r="R800" s="121"/>
      <c r="S800" s="122"/>
      <c r="T800" s="123"/>
      <c r="U800" s="123"/>
    </row>
    <row r="801" spans="1:21" s="124" customFormat="1" ht="9.75" customHeight="1" x14ac:dyDescent="0.25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19"/>
      <c r="Q801" s="120"/>
      <c r="R801" s="121"/>
      <c r="S801" s="122"/>
      <c r="T801" s="123"/>
      <c r="U801" s="123"/>
    </row>
    <row r="802" spans="1:21" s="124" customFormat="1" ht="9.75" customHeight="1" x14ac:dyDescent="0.25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19"/>
      <c r="Q802" s="120"/>
      <c r="R802" s="121"/>
      <c r="S802" s="122"/>
      <c r="T802" s="123"/>
      <c r="U802" s="123"/>
    </row>
    <row r="803" spans="1:21" s="124" customFormat="1" ht="9.75" customHeight="1" x14ac:dyDescent="0.25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19"/>
      <c r="Q803" s="120"/>
      <c r="R803" s="121"/>
      <c r="S803" s="122"/>
      <c r="T803" s="123"/>
      <c r="U803" s="123"/>
    </row>
    <row r="804" spans="1:21" s="124" customFormat="1" ht="9.75" customHeight="1" x14ac:dyDescent="0.25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19"/>
      <c r="Q804" s="120"/>
      <c r="R804" s="121"/>
      <c r="S804" s="122"/>
      <c r="T804" s="123"/>
      <c r="U804" s="123"/>
    </row>
    <row r="805" spans="1:21" s="124" customFormat="1" ht="9.75" customHeight="1" x14ac:dyDescent="0.25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19"/>
      <c r="Q805" s="120"/>
      <c r="R805" s="121"/>
      <c r="S805" s="122"/>
      <c r="T805" s="123"/>
      <c r="U805" s="123"/>
    </row>
    <row r="806" spans="1:21" s="124" customFormat="1" ht="9.75" customHeight="1" x14ac:dyDescent="0.25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19"/>
      <c r="Q806" s="120"/>
      <c r="R806" s="121"/>
      <c r="S806" s="122"/>
      <c r="T806" s="123"/>
      <c r="U806" s="123"/>
    </row>
    <row r="807" spans="1:21" s="124" customFormat="1" ht="9.75" customHeight="1" x14ac:dyDescent="0.25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19"/>
      <c r="Q807" s="120"/>
      <c r="R807" s="121"/>
      <c r="S807" s="122"/>
      <c r="T807" s="123"/>
      <c r="U807" s="123"/>
    </row>
    <row r="808" spans="1:21" s="124" customFormat="1" ht="9.75" customHeight="1" x14ac:dyDescent="0.25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19"/>
      <c r="Q808" s="120"/>
      <c r="R808" s="121"/>
      <c r="S808" s="122"/>
      <c r="T808" s="123"/>
      <c r="U808" s="123"/>
    </row>
    <row r="809" spans="1:21" s="124" customFormat="1" ht="9.75" customHeight="1" x14ac:dyDescent="0.25">
      <c r="A809" s="129"/>
      <c r="B809" s="127"/>
      <c r="C809" s="127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0"/>
      <c r="R809" s="121"/>
      <c r="S809" s="122"/>
      <c r="T809" s="123"/>
      <c r="U809" s="123"/>
    </row>
    <row r="810" spans="1:21" s="124" customFormat="1" ht="9.75" customHeight="1" x14ac:dyDescent="0.25">
      <c r="A810" s="129"/>
      <c r="B810" s="127"/>
      <c r="C810" s="127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0"/>
      <c r="R810" s="121"/>
      <c r="S810" s="122"/>
      <c r="T810" s="123"/>
      <c r="U810" s="123"/>
    </row>
    <row r="811" spans="1:21" s="124" customFormat="1" ht="9.75" customHeight="1" x14ac:dyDescent="0.25">
      <c r="A811" s="129"/>
      <c r="B811" s="127"/>
      <c r="C811" s="127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0"/>
      <c r="R811" s="121"/>
      <c r="S811" s="122"/>
      <c r="T811" s="123"/>
      <c r="U811" s="123"/>
    </row>
    <row r="812" spans="1:21" s="124" customFormat="1" ht="9.75" customHeight="1" x14ac:dyDescent="0.25">
      <c r="A812" s="129"/>
      <c r="B812" s="127"/>
      <c r="C812" s="127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0"/>
      <c r="R812" s="121"/>
      <c r="S812" s="122"/>
      <c r="T812" s="123"/>
      <c r="U812" s="123"/>
    </row>
    <row r="813" spans="1:21" s="124" customFormat="1" ht="9.75" customHeight="1" x14ac:dyDescent="0.25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0"/>
      <c r="R813" s="121"/>
      <c r="S813" s="122"/>
      <c r="T813" s="123"/>
      <c r="U813" s="123"/>
    </row>
    <row r="814" spans="1:21" s="124" customFormat="1" ht="9.75" customHeight="1" x14ac:dyDescent="0.25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0"/>
      <c r="R814" s="121"/>
      <c r="S814" s="122"/>
      <c r="T814" s="123"/>
      <c r="U814" s="123"/>
    </row>
    <row r="815" spans="1:21" s="124" customFormat="1" ht="9.75" customHeight="1" x14ac:dyDescent="0.25">
      <c r="A815" s="129"/>
      <c r="B815" s="129"/>
      <c r="C815" s="129"/>
      <c r="D815" s="132"/>
      <c r="E815" s="119"/>
      <c r="F815" s="119"/>
      <c r="G815" s="119"/>
      <c r="H815" s="119"/>
      <c r="I815" s="119"/>
      <c r="J815" s="119"/>
      <c r="K815" s="119"/>
      <c r="L815" s="119"/>
      <c r="M815" s="119"/>
      <c r="N815" s="119"/>
      <c r="O815" s="119"/>
      <c r="P815" s="130"/>
      <c r="Q815" s="120"/>
      <c r="R815" s="121"/>
      <c r="S815" s="122"/>
      <c r="T815" s="123"/>
      <c r="U815" s="123"/>
    </row>
    <row r="816" spans="1:21" s="124" customFormat="1" ht="9.75" customHeight="1" x14ac:dyDescent="0.25">
      <c r="A816" s="129"/>
      <c r="B816" s="127"/>
      <c r="C816" s="127"/>
      <c r="D816" s="154"/>
      <c r="E816" s="101"/>
      <c r="F816" s="101"/>
      <c r="G816" s="101"/>
      <c r="H816" s="88"/>
      <c r="I816" s="101"/>
      <c r="J816" s="88"/>
      <c r="K816" s="101"/>
      <c r="L816" s="101"/>
      <c r="M816" s="119"/>
      <c r="N816" s="126"/>
      <c r="O816" s="119"/>
      <c r="P816" s="129"/>
      <c r="Q816" s="120"/>
      <c r="R816" s="121"/>
      <c r="S816" s="122"/>
      <c r="T816" s="123"/>
      <c r="U816" s="123"/>
    </row>
    <row r="817" spans="1:21" s="124" customFormat="1" ht="9.75" customHeight="1" x14ac:dyDescent="0.25">
      <c r="A817" s="129"/>
      <c r="B817" s="127"/>
      <c r="C817" s="127"/>
      <c r="D817" s="154"/>
      <c r="E817" s="101"/>
      <c r="F817" s="101"/>
      <c r="G817" s="101"/>
      <c r="H817" s="88"/>
      <c r="I817" s="101"/>
      <c r="J817" s="88"/>
      <c r="K817" s="101"/>
      <c r="L817" s="101"/>
      <c r="M817" s="119"/>
      <c r="N817" s="126"/>
      <c r="O817" s="119"/>
      <c r="P817" s="129"/>
      <c r="Q817" s="120"/>
      <c r="R817" s="121"/>
      <c r="S817" s="122"/>
      <c r="T817" s="123"/>
      <c r="U817" s="123"/>
    </row>
    <row r="818" spans="1:21" s="124" customFormat="1" ht="9.75" customHeight="1" x14ac:dyDescent="0.25">
      <c r="A818" s="129"/>
      <c r="B818" s="127"/>
      <c r="C818" s="127"/>
      <c r="D818" s="154"/>
      <c r="E818" s="101"/>
      <c r="F818" s="101"/>
      <c r="G818" s="101"/>
      <c r="H818" s="88"/>
      <c r="I818" s="101"/>
      <c r="J818" s="88"/>
      <c r="K818" s="101"/>
      <c r="L818" s="101"/>
      <c r="M818" s="119"/>
      <c r="N818" s="126"/>
      <c r="O818" s="119"/>
      <c r="P818" s="129"/>
      <c r="Q818" s="120"/>
      <c r="R818" s="121"/>
      <c r="S818" s="122"/>
      <c r="T818" s="123"/>
      <c r="U818" s="123"/>
    </row>
    <row r="819" spans="1:21" s="124" customFormat="1" ht="9.75" customHeight="1" x14ac:dyDescent="0.25">
      <c r="A819" s="129"/>
      <c r="B819" s="127"/>
      <c r="C819" s="127"/>
      <c r="D819" s="154"/>
      <c r="E819" s="101"/>
      <c r="F819" s="101"/>
      <c r="G819" s="101"/>
      <c r="H819" s="88"/>
      <c r="I819" s="101"/>
      <c r="J819" s="88"/>
      <c r="K819" s="101"/>
      <c r="L819" s="101"/>
      <c r="M819" s="119"/>
      <c r="N819" s="126"/>
      <c r="O819" s="119"/>
      <c r="P819" s="129"/>
      <c r="Q819" s="120"/>
      <c r="R819" s="121"/>
      <c r="S819" s="122"/>
      <c r="T819" s="123"/>
      <c r="U819" s="123"/>
    </row>
    <row r="820" spans="1:21" s="124" customFormat="1" ht="9.75" customHeight="1" x14ac:dyDescent="0.25">
      <c r="A820" s="129"/>
      <c r="B820" s="127"/>
      <c r="C820" s="127"/>
      <c r="D820" s="154"/>
      <c r="E820" s="101"/>
      <c r="F820" s="101"/>
      <c r="G820" s="101"/>
      <c r="H820" s="88"/>
      <c r="I820" s="101"/>
      <c r="J820" s="88"/>
      <c r="K820" s="101"/>
      <c r="L820" s="101"/>
      <c r="M820" s="119"/>
      <c r="N820" s="126"/>
      <c r="O820" s="119"/>
      <c r="P820" s="129"/>
      <c r="Q820" s="120"/>
      <c r="R820" s="121"/>
      <c r="S820" s="122"/>
      <c r="T820" s="123"/>
      <c r="U820" s="123"/>
    </row>
    <row r="821" spans="1:21" s="124" customFormat="1" ht="9.75" customHeight="1" x14ac:dyDescent="0.25">
      <c r="A821" s="129"/>
      <c r="B821" s="127"/>
      <c r="C821" s="127"/>
      <c r="D821" s="154"/>
      <c r="E821" s="101"/>
      <c r="F821" s="154"/>
      <c r="G821" s="101"/>
      <c r="H821" s="88"/>
      <c r="I821" s="101"/>
      <c r="J821" s="88"/>
      <c r="K821" s="101"/>
      <c r="L821" s="101"/>
      <c r="M821" s="119"/>
      <c r="N821" s="126"/>
      <c r="O821" s="119"/>
      <c r="P821" s="129"/>
      <c r="Q821" s="120"/>
      <c r="R821" s="121"/>
      <c r="S821" s="122"/>
      <c r="T821" s="123"/>
      <c r="U821" s="123"/>
    </row>
    <row r="822" spans="1:21" s="124" customFormat="1" ht="9.75" customHeight="1" x14ac:dyDescent="0.25">
      <c r="A822" s="129"/>
      <c r="B822" s="127"/>
      <c r="C822" s="127"/>
      <c r="D822" s="154"/>
      <c r="E822" s="101"/>
      <c r="F822" s="154"/>
      <c r="G822" s="101"/>
      <c r="H822" s="88"/>
      <c r="I822" s="101"/>
      <c r="J822" s="88"/>
      <c r="K822" s="101"/>
      <c r="L822" s="101"/>
      <c r="M822" s="119"/>
      <c r="N822" s="126"/>
      <c r="O822" s="119"/>
      <c r="P822" s="129"/>
      <c r="Q822" s="120"/>
      <c r="R822" s="121"/>
      <c r="S822" s="122"/>
      <c r="T822" s="123"/>
      <c r="U822" s="123"/>
    </row>
    <row r="823" spans="1:21" s="124" customFormat="1" ht="9.75" customHeight="1" x14ac:dyDescent="0.25">
      <c r="A823" s="129"/>
      <c r="B823" s="127"/>
      <c r="C823" s="127"/>
      <c r="D823" s="154"/>
      <c r="E823" s="101"/>
      <c r="F823" s="101"/>
      <c r="G823" s="101"/>
      <c r="H823" s="88"/>
      <c r="I823" s="101"/>
      <c r="J823" s="88"/>
      <c r="K823" s="101"/>
      <c r="L823" s="101"/>
      <c r="M823" s="119"/>
      <c r="N823" s="126"/>
      <c r="O823" s="119"/>
      <c r="P823" s="129"/>
      <c r="Q823" s="120"/>
      <c r="R823" s="121"/>
      <c r="S823" s="122"/>
      <c r="T823" s="123"/>
      <c r="U823" s="123"/>
    </row>
    <row r="824" spans="1:21" s="124" customFormat="1" ht="9.75" customHeight="1" x14ac:dyDescent="0.25">
      <c r="A824" s="129"/>
      <c r="B824" s="127"/>
      <c r="C824" s="127"/>
      <c r="D824" s="154"/>
      <c r="E824" s="101"/>
      <c r="F824" s="101"/>
      <c r="G824" s="101"/>
      <c r="H824" s="88"/>
      <c r="I824" s="101"/>
      <c r="J824" s="88"/>
      <c r="K824" s="101"/>
      <c r="L824" s="101"/>
      <c r="M824" s="119"/>
      <c r="N824" s="126"/>
      <c r="O824" s="119"/>
      <c r="P824" s="129"/>
      <c r="Q824" s="120"/>
      <c r="R824" s="121"/>
      <c r="S824" s="122"/>
      <c r="T824" s="123"/>
      <c r="U824" s="123"/>
    </row>
    <row r="825" spans="1:21" s="124" customFormat="1" ht="9.75" customHeight="1" x14ac:dyDescent="0.25">
      <c r="A825" s="129"/>
      <c r="B825" s="127"/>
      <c r="C825" s="127"/>
      <c r="D825" s="154"/>
      <c r="E825" s="101"/>
      <c r="F825" s="101"/>
      <c r="G825" s="101"/>
      <c r="H825" s="88"/>
      <c r="I825" s="101"/>
      <c r="J825" s="88"/>
      <c r="K825" s="101"/>
      <c r="L825" s="101"/>
      <c r="M825" s="119"/>
      <c r="N825" s="126"/>
      <c r="O825" s="119"/>
      <c r="P825" s="129"/>
      <c r="Q825" s="120"/>
      <c r="R825" s="121"/>
      <c r="S825" s="122"/>
      <c r="T825" s="123"/>
      <c r="U825" s="123"/>
    </row>
    <row r="826" spans="1:21" s="124" customFormat="1" ht="9.75" customHeight="1" x14ac:dyDescent="0.25">
      <c r="A826" s="129"/>
      <c r="B826" s="127"/>
      <c r="C826" s="127"/>
      <c r="D826" s="154"/>
      <c r="E826" s="101"/>
      <c r="F826" s="101"/>
      <c r="G826" s="101"/>
      <c r="H826" s="88"/>
      <c r="I826" s="101"/>
      <c r="J826" s="88"/>
      <c r="K826" s="101"/>
      <c r="L826" s="101"/>
      <c r="M826" s="119"/>
      <c r="N826" s="126"/>
      <c r="O826" s="119"/>
      <c r="P826" s="129"/>
      <c r="Q826" s="120"/>
      <c r="R826" s="121"/>
      <c r="S826" s="122"/>
      <c r="T826" s="123"/>
      <c r="U826" s="123"/>
    </row>
    <row r="827" spans="1:21" s="124" customFormat="1" ht="9.75" customHeight="1" x14ac:dyDescent="0.25">
      <c r="A827" s="129"/>
      <c r="B827" s="127"/>
      <c r="C827" s="127"/>
      <c r="D827" s="154"/>
      <c r="E827" s="101"/>
      <c r="F827" s="101"/>
      <c r="G827" s="101"/>
      <c r="H827" s="88"/>
      <c r="I827" s="101"/>
      <c r="J827" s="88"/>
      <c r="K827" s="101"/>
      <c r="L827" s="101"/>
      <c r="M827" s="119"/>
      <c r="N827" s="126"/>
      <c r="O827" s="119"/>
      <c r="P827" s="129"/>
      <c r="Q827" s="120"/>
      <c r="R827" s="121"/>
      <c r="S827" s="122"/>
      <c r="T827" s="123"/>
      <c r="U827" s="123"/>
    </row>
    <row r="828" spans="1:21" s="124" customFormat="1" ht="9.75" customHeight="1" x14ac:dyDescent="0.25">
      <c r="A828" s="129"/>
      <c r="B828" s="127"/>
      <c r="C828" s="127"/>
      <c r="D828" s="154"/>
      <c r="E828" s="101"/>
      <c r="F828" s="101"/>
      <c r="G828" s="101"/>
      <c r="H828" s="88"/>
      <c r="I828" s="101"/>
      <c r="J828" s="88"/>
      <c r="K828" s="101"/>
      <c r="L828" s="101"/>
      <c r="M828" s="119"/>
      <c r="N828" s="126"/>
      <c r="O828" s="119"/>
      <c r="P828" s="129"/>
      <c r="Q828" s="120"/>
      <c r="R828" s="121"/>
      <c r="S828" s="122"/>
      <c r="T828" s="123"/>
      <c r="U828" s="123"/>
    </row>
    <row r="829" spans="1:21" s="124" customFormat="1" ht="9.75" customHeight="1" x14ac:dyDescent="0.25">
      <c r="A829" s="129"/>
      <c r="B829" s="127"/>
      <c r="C829" s="127"/>
      <c r="D829" s="154"/>
      <c r="E829" s="101"/>
      <c r="F829" s="101"/>
      <c r="G829" s="101"/>
      <c r="H829" s="88"/>
      <c r="I829" s="101"/>
      <c r="J829" s="88"/>
      <c r="K829" s="101"/>
      <c r="L829" s="101"/>
      <c r="M829" s="119"/>
      <c r="N829" s="126"/>
      <c r="O829" s="119"/>
      <c r="P829" s="129"/>
      <c r="Q829" s="120"/>
      <c r="R829" s="121"/>
      <c r="S829" s="122"/>
      <c r="T829" s="123"/>
      <c r="U829" s="123"/>
    </row>
    <row r="830" spans="1:21" s="124" customFormat="1" ht="9.75" customHeight="1" x14ac:dyDescent="0.25">
      <c r="A830" s="129"/>
      <c r="B830" s="127"/>
      <c r="C830" s="127"/>
      <c r="D830" s="154"/>
      <c r="E830" s="101"/>
      <c r="F830" s="101"/>
      <c r="G830" s="101"/>
      <c r="H830" s="88"/>
      <c r="I830" s="101"/>
      <c r="J830" s="88"/>
      <c r="K830" s="101"/>
      <c r="L830" s="101"/>
      <c r="M830" s="119"/>
      <c r="N830" s="126"/>
      <c r="O830" s="119"/>
      <c r="P830" s="129"/>
      <c r="Q830" s="120"/>
      <c r="R830" s="121"/>
      <c r="S830" s="122"/>
      <c r="T830" s="123"/>
      <c r="U830" s="123"/>
    </row>
    <row r="831" spans="1:21" s="124" customFormat="1" ht="9.75" customHeight="1" x14ac:dyDescent="0.25">
      <c r="A831" s="129"/>
      <c r="B831" s="127"/>
      <c r="C831" s="127"/>
      <c r="D831" s="154"/>
      <c r="E831" s="101"/>
      <c r="F831" s="101"/>
      <c r="G831" s="101"/>
      <c r="H831" s="88"/>
      <c r="I831" s="101"/>
      <c r="J831" s="88"/>
      <c r="K831" s="101"/>
      <c r="L831" s="101"/>
      <c r="M831" s="119"/>
      <c r="N831" s="126"/>
      <c r="O831" s="119"/>
      <c r="P831" s="129"/>
      <c r="Q831" s="120"/>
      <c r="R831" s="121"/>
      <c r="S831" s="122"/>
      <c r="T831" s="123"/>
      <c r="U831" s="123"/>
    </row>
    <row r="832" spans="1:21" s="124" customFormat="1" ht="9.75" customHeight="1" x14ac:dyDescent="0.25">
      <c r="A832" s="129"/>
      <c r="B832" s="127"/>
      <c r="C832" s="127"/>
      <c r="D832" s="154"/>
      <c r="E832" s="101"/>
      <c r="F832" s="101"/>
      <c r="G832" s="101"/>
      <c r="H832" s="88"/>
      <c r="I832" s="101"/>
      <c r="J832" s="88"/>
      <c r="K832" s="101"/>
      <c r="L832" s="101"/>
      <c r="M832" s="119"/>
      <c r="N832" s="126"/>
      <c r="O832" s="119"/>
      <c r="P832" s="129"/>
      <c r="Q832" s="120"/>
      <c r="R832" s="121"/>
      <c r="S832" s="122"/>
      <c r="T832" s="123"/>
      <c r="U832" s="123"/>
    </row>
    <row r="833" spans="1:21" s="124" customFormat="1" ht="9.75" customHeight="1" x14ac:dyDescent="0.25">
      <c r="A833" s="129"/>
      <c r="B833" s="127"/>
      <c r="C833" s="127"/>
      <c r="D833" s="154"/>
      <c r="E833" s="101"/>
      <c r="F833" s="101"/>
      <c r="G833" s="101"/>
      <c r="H833" s="88"/>
      <c r="I833" s="101"/>
      <c r="J833" s="88"/>
      <c r="K833" s="101"/>
      <c r="L833" s="101"/>
      <c r="M833" s="119"/>
      <c r="N833" s="126"/>
      <c r="O833" s="119"/>
      <c r="P833" s="129"/>
      <c r="Q833" s="120"/>
      <c r="R833" s="121"/>
      <c r="S833" s="122"/>
      <c r="T833" s="123"/>
      <c r="U833" s="123"/>
    </row>
    <row r="834" spans="1:21" s="124" customFormat="1" ht="9.75" customHeight="1" x14ac:dyDescent="0.25">
      <c r="A834" s="129"/>
      <c r="B834" s="127"/>
      <c r="C834" s="127"/>
      <c r="D834" s="154"/>
      <c r="E834" s="101"/>
      <c r="F834" s="101"/>
      <c r="G834" s="101"/>
      <c r="H834" s="88"/>
      <c r="I834" s="101"/>
      <c r="J834" s="88"/>
      <c r="K834" s="101"/>
      <c r="L834" s="101"/>
      <c r="M834" s="119"/>
      <c r="N834" s="126"/>
      <c r="O834" s="119"/>
      <c r="P834" s="129"/>
      <c r="Q834" s="120"/>
      <c r="R834" s="121"/>
      <c r="S834" s="122"/>
      <c r="T834" s="123"/>
      <c r="U834" s="123"/>
    </row>
    <row r="835" spans="1:21" s="124" customFormat="1" ht="9.75" customHeight="1" x14ac:dyDescent="0.25">
      <c r="A835" s="129"/>
      <c r="B835" s="127"/>
      <c r="C835" s="127"/>
      <c r="D835" s="154"/>
      <c r="E835" s="101"/>
      <c r="F835" s="101"/>
      <c r="G835" s="101"/>
      <c r="H835" s="88"/>
      <c r="I835" s="101"/>
      <c r="J835" s="88"/>
      <c r="K835" s="101"/>
      <c r="L835" s="101"/>
      <c r="M835" s="119"/>
      <c r="N835" s="126"/>
      <c r="O835" s="119"/>
      <c r="P835" s="129"/>
      <c r="Q835" s="120"/>
      <c r="R835" s="121"/>
      <c r="S835" s="122"/>
      <c r="T835" s="123"/>
      <c r="U835" s="123"/>
    </row>
    <row r="836" spans="1:21" s="124" customFormat="1" ht="9.75" customHeight="1" x14ac:dyDescent="0.25">
      <c r="A836" s="129"/>
      <c r="B836" s="127"/>
      <c r="C836" s="127"/>
      <c r="D836" s="154"/>
      <c r="E836" s="101"/>
      <c r="F836" s="101"/>
      <c r="G836" s="101"/>
      <c r="H836" s="88"/>
      <c r="I836" s="101"/>
      <c r="J836" s="88"/>
      <c r="K836" s="101"/>
      <c r="L836" s="101"/>
      <c r="M836" s="119"/>
      <c r="N836" s="126"/>
      <c r="O836" s="119"/>
      <c r="P836" s="129"/>
      <c r="Q836" s="120"/>
      <c r="R836" s="121"/>
      <c r="S836" s="122"/>
      <c r="T836" s="123"/>
      <c r="U836" s="123"/>
    </row>
    <row r="837" spans="1:21" s="124" customFormat="1" ht="9.75" customHeight="1" x14ac:dyDescent="0.25">
      <c r="A837" s="129"/>
      <c r="B837" s="127"/>
      <c r="C837" s="127"/>
      <c r="D837" s="154"/>
      <c r="E837" s="101"/>
      <c r="F837" s="101"/>
      <c r="G837" s="101"/>
      <c r="H837" s="88"/>
      <c r="I837" s="101"/>
      <c r="J837" s="88"/>
      <c r="K837" s="101"/>
      <c r="L837" s="101"/>
      <c r="M837" s="119"/>
      <c r="N837" s="126"/>
      <c r="O837" s="119"/>
      <c r="P837" s="129"/>
      <c r="Q837" s="120"/>
      <c r="R837" s="121"/>
      <c r="S837" s="122"/>
      <c r="T837" s="123"/>
      <c r="U837" s="123"/>
    </row>
    <row r="838" spans="1:21" s="124" customFormat="1" ht="9.75" customHeight="1" x14ac:dyDescent="0.25">
      <c r="A838" s="129"/>
      <c r="B838" s="127"/>
      <c r="C838" s="127"/>
      <c r="D838" s="154"/>
      <c r="E838" s="101"/>
      <c r="F838" s="101"/>
      <c r="G838" s="101"/>
      <c r="H838" s="88"/>
      <c r="I838" s="101"/>
      <c r="J838" s="88"/>
      <c r="K838" s="101"/>
      <c r="L838" s="101"/>
      <c r="M838" s="119"/>
      <c r="N838" s="126"/>
      <c r="O838" s="119"/>
      <c r="P838" s="129"/>
      <c r="Q838" s="120"/>
      <c r="R838" s="121"/>
      <c r="S838" s="122"/>
      <c r="T838" s="123"/>
      <c r="U838" s="123"/>
    </row>
    <row r="839" spans="1:21" s="124" customFormat="1" ht="9.75" customHeight="1" x14ac:dyDescent="0.25">
      <c r="A839" s="129"/>
      <c r="B839" s="127"/>
      <c r="C839" s="127"/>
      <c r="D839" s="154"/>
      <c r="E839" s="101"/>
      <c r="F839" s="101"/>
      <c r="G839" s="101"/>
      <c r="H839" s="88"/>
      <c r="I839" s="101"/>
      <c r="J839" s="88"/>
      <c r="K839" s="101"/>
      <c r="L839" s="101"/>
      <c r="M839" s="119"/>
      <c r="N839" s="126"/>
      <c r="O839" s="119"/>
      <c r="P839" s="129"/>
      <c r="Q839" s="120"/>
      <c r="R839" s="121"/>
      <c r="S839" s="122"/>
      <c r="T839" s="123"/>
      <c r="U839" s="123"/>
    </row>
    <row r="840" spans="1:21" s="124" customFormat="1" ht="9.75" customHeight="1" x14ac:dyDescent="0.25">
      <c r="A840" s="129"/>
      <c r="B840" s="127"/>
      <c r="C840" s="127"/>
      <c r="D840" s="154"/>
      <c r="E840" s="101"/>
      <c r="F840" s="101"/>
      <c r="G840" s="101"/>
      <c r="H840" s="88"/>
      <c r="I840" s="101"/>
      <c r="J840" s="88"/>
      <c r="K840" s="101"/>
      <c r="L840" s="101"/>
      <c r="M840" s="119"/>
      <c r="N840" s="126"/>
      <c r="O840" s="119"/>
      <c r="P840" s="129"/>
      <c r="Q840" s="120"/>
      <c r="R840" s="121"/>
      <c r="S840" s="122"/>
      <c r="T840" s="123"/>
      <c r="U840" s="123"/>
    </row>
    <row r="841" spans="1:21" s="124" customFormat="1" ht="9.75" customHeight="1" x14ac:dyDescent="0.25">
      <c r="A841" s="129"/>
      <c r="B841" s="127"/>
      <c r="C841" s="127"/>
      <c r="D841" s="154"/>
      <c r="E841" s="101"/>
      <c r="F841" s="101"/>
      <c r="G841" s="101"/>
      <c r="H841" s="88"/>
      <c r="I841" s="101"/>
      <c r="J841" s="88"/>
      <c r="K841" s="101"/>
      <c r="L841" s="101"/>
      <c r="M841" s="119"/>
      <c r="N841" s="126"/>
      <c r="O841" s="119"/>
      <c r="P841" s="129"/>
      <c r="Q841" s="120"/>
      <c r="R841" s="121"/>
      <c r="S841" s="122"/>
      <c r="T841" s="123"/>
      <c r="U841" s="123"/>
    </row>
    <row r="842" spans="1:21" s="124" customFormat="1" ht="9.75" customHeight="1" x14ac:dyDescent="0.25">
      <c r="A842" s="129"/>
      <c r="B842" s="127"/>
      <c r="C842" s="127"/>
      <c r="D842" s="154"/>
      <c r="E842" s="101"/>
      <c r="F842" s="101"/>
      <c r="G842" s="101"/>
      <c r="H842" s="88"/>
      <c r="I842" s="101"/>
      <c r="J842" s="88"/>
      <c r="K842" s="101"/>
      <c r="L842" s="101"/>
      <c r="M842" s="119"/>
      <c r="N842" s="126"/>
      <c r="O842" s="119"/>
      <c r="P842" s="129"/>
      <c r="Q842" s="120"/>
      <c r="R842" s="121"/>
      <c r="S842" s="122"/>
      <c r="T842" s="123"/>
      <c r="U842" s="123"/>
    </row>
    <row r="843" spans="1:21" s="124" customFormat="1" ht="9.75" customHeight="1" x14ac:dyDescent="0.25">
      <c r="A843" s="129"/>
      <c r="B843" s="127"/>
      <c r="C843" s="127"/>
      <c r="D843" s="154"/>
      <c r="E843" s="101"/>
      <c r="F843" s="101"/>
      <c r="G843" s="101"/>
      <c r="H843" s="88"/>
      <c r="I843" s="101"/>
      <c r="J843" s="88"/>
      <c r="K843" s="101"/>
      <c r="L843" s="101"/>
      <c r="M843" s="119"/>
      <c r="N843" s="126"/>
      <c r="O843" s="119"/>
      <c r="P843" s="129"/>
      <c r="Q843" s="120"/>
      <c r="R843" s="121"/>
      <c r="S843" s="122"/>
      <c r="T843" s="123"/>
      <c r="U843" s="123"/>
    </row>
    <row r="844" spans="1:21" s="124" customFormat="1" ht="9.75" customHeight="1" x14ac:dyDescent="0.25">
      <c r="A844" s="129"/>
      <c r="B844" s="127"/>
      <c r="C844" s="127"/>
      <c r="E844" s="101"/>
      <c r="F844" s="101"/>
      <c r="G844" s="101"/>
      <c r="H844" s="88"/>
      <c r="I844" s="101"/>
      <c r="J844" s="88"/>
      <c r="K844" s="101"/>
      <c r="L844" s="101"/>
      <c r="M844" s="119"/>
      <c r="N844" s="126"/>
      <c r="O844" s="119"/>
      <c r="P844" s="129"/>
      <c r="Q844" s="120"/>
      <c r="R844" s="121"/>
      <c r="S844" s="122"/>
      <c r="T844" s="123"/>
      <c r="U844" s="123"/>
    </row>
    <row r="845" spans="1:21" s="124" customFormat="1" ht="9.75" customHeight="1" x14ac:dyDescent="0.25">
      <c r="A845" s="129"/>
      <c r="B845" s="127"/>
      <c r="C845" s="127"/>
      <c r="D845" s="101"/>
      <c r="E845" s="101"/>
      <c r="F845" s="101"/>
      <c r="G845" s="101"/>
      <c r="H845" s="88"/>
      <c r="I845" s="101"/>
      <c r="J845" s="101"/>
      <c r="K845" s="101"/>
      <c r="L845" s="101"/>
      <c r="M845" s="119"/>
      <c r="N845" s="126"/>
      <c r="O845" s="119"/>
      <c r="P845" s="129"/>
      <c r="Q845" s="120"/>
      <c r="R845" s="121"/>
      <c r="S845" s="122"/>
      <c r="T845" s="123"/>
      <c r="U845" s="123"/>
    </row>
    <row r="846" spans="1:21" s="124" customFormat="1" ht="9.75" customHeight="1" x14ac:dyDescent="0.25">
      <c r="A846" s="129"/>
      <c r="B846" s="129"/>
      <c r="C846" s="129"/>
      <c r="E846" s="101"/>
      <c r="F846" s="101"/>
      <c r="G846" s="101"/>
      <c r="H846" s="101"/>
      <c r="I846" s="101"/>
      <c r="J846" s="101"/>
      <c r="K846" s="101"/>
      <c r="L846" s="101"/>
      <c r="M846" s="119"/>
      <c r="N846" s="126"/>
      <c r="O846" s="119"/>
      <c r="P846" s="129"/>
      <c r="Q846" s="120"/>
      <c r="R846" s="121"/>
      <c r="S846" s="122"/>
      <c r="T846" s="123"/>
      <c r="U846" s="123"/>
    </row>
    <row r="847" spans="1:21" s="124" customFormat="1" ht="9.75" customHeight="1" x14ac:dyDescent="0.25">
      <c r="A847" s="129"/>
      <c r="B847" s="127"/>
      <c r="C847" s="127"/>
      <c r="D847" s="154"/>
      <c r="E847" s="101"/>
      <c r="F847" s="154"/>
      <c r="G847" s="101"/>
      <c r="H847" s="88"/>
      <c r="I847" s="101"/>
      <c r="J847" s="101"/>
      <c r="K847" s="101"/>
      <c r="L847" s="101"/>
      <c r="M847" s="119"/>
      <c r="N847" s="126"/>
      <c r="O847" s="119"/>
      <c r="P847" s="129"/>
      <c r="Q847" s="120"/>
      <c r="R847" s="121"/>
      <c r="S847" s="122"/>
      <c r="T847" s="123"/>
      <c r="U847" s="123"/>
    </row>
    <row r="848" spans="1:21" s="124" customFormat="1" ht="9.75" customHeight="1" x14ac:dyDescent="0.25">
      <c r="A848" s="129"/>
      <c r="B848" s="127"/>
      <c r="C848" s="127"/>
      <c r="D848" s="101"/>
      <c r="E848" s="101"/>
      <c r="F848" s="101"/>
      <c r="G848" s="101"/>
      <c r="H848" s="88"/>
      <c r="I848" s="101"/>
      <c r="J848" s="101"/>
      <c r="K848" s="101"/>
      <c r="L848" s="101"/>
      <c r="M848" s="119"/>
      <c r="N848" s="126"/>
      <c r="O848" s="119"/>
      <c r="P848" s="129"/>
      <c r="Q848" s="120"/>
      <c r="R848" s="121"/>
      <c r="S848" s="122"/>
      <c r="T848" s="123"/>
      <c r="U848" s="123"/>
    </row>
    <row r="849" spans="1:21" s="124" customFormat="1" ht="9.75" customHeight="1" x14ac:dyDescent="0.25">
      <c r="A849" s="129"/>
      <c r="B849" s="127"/>
      <c r="C849" s="127"/>
      <c r="D849" s="101"/>
      <c r="E849" s="101"/>
      <c r="F849" s="101"/>
      <c r="G849" s="101"/>
      <c r="H849" s="88"/>
      <c r="I849" s="101"/>
      <c r="J849" s="101"/>
      <c r="K849" s="101"/>
      <c r="L849" s="101"/>
      <c r="M849" s="119"/>
      <c r="N849" s="126"/>
      <c r="O849" s="119"/>
      <c r="P849" s="129"/>
      <c r="Q849" s="120"/>
      <c r="R849" s="121"/>
      <c r="S849" s="122"/>
      <c r="T849" s="123"/>
      <c r="U849" s="123"/>
    </row>
    <row r="850" spans="1:21" s="124" customFormat="1" ht="9.75" customHeight="1" x14ac:dyDescent="0.25">
      <c r="A850" s="129"/>
      <c r="B850" s="127"/>
      <c r="C850" s="127"/>
      <c r="D850" s="101"/>
      <c r="E850" s="101"/>
      <c r="F850" s="101"/>
      <c r="G850" s="101"/>
      <c r="H850" s="88"/>
      <c r="I850" s="101"/>
      <c r="J850" s="101"/>
      <c r="K850" s="101"/>
      <c r="L850" s="101"/>
      <c r="M850" s="119"/>
      <c r="N850" s="126"/>
      <c r="O850" s="119"/>
      <c r="P850" s="129"/>
      <c r="Q850" s="120"/>
      <c r="R850" s="121"/>
      <c r="S850" s="122"/>
      <c r="T850" s="123"/>
      <c r="U850" s="123"/>
    </row>
    <row r="851" spans="1:21" s="124" customFormat="1" ht="9.75" customHeight="1" x14ac:dyDescent="0.25">
      <c r="A851" s="129"/>
      <c r="B851" s="127"/>
      <c r="C851" s="127"/>
      <c r="D851" s="101"/>
      <c r="E851" s="101"/>
      <c r="F851" s="101"/>
      <c r="G851" s="101"/>
      <c r="H851" s="88"/>
      <c r="I851" s="101"/>
      <c r="J851" s="101"/>
      <c r="K851" s="101"/>
      <c r="L851" s="101"/>
      <c r="M851" s="119"/>
      <c r="N851" s="126"/>
      <c r="O851" s="119"/>
      <c r="P851" s="129"/>
      <c r="Q851" s="120"/>
      <c r="R851" s="121"/>
      <c r="S851" s="122"/>
      <c r="T851" s="123"/>
      <c r="U851" s="123"/>
    </row>
    <row r="852" spans="1:21" s="124" customFormat="1" ht="9.75" customHeight="1" x14ac:dyDescent="0.25">
      <c r="A852" s="129"/>
      <c r="B852" s="127"/>
      <c r="C852" s="127"/>
      <c r="D852" s="101"/>
      <c r="E852" s="101"/>
      <c r="F852" s="101"/>
      <c r="G852" s="101"/>
      <c r="H852" s="88"/>
      <c r="I852" s="101"/>
      <c r="J852" s="101"/>
      <c r="K852" s="101"/>
      <c r="L852" s="101"/>
      <c r="M852" s="119"/>
      <c r="N852" s="126"/>
      <c r="O852" s="119"/>
      <c r="P852" s="129"/>
      <c r="Q852" s="120"/>
      <c r="R852" s="121"/>
      <c r="S852" s="122"/>
      <c r="T852" s="123"/>
      <c r="U852" s="123"/>
    </row>
    <row r="853" spans="1:21" s="124" customFormat="1" ht="9.75" customHeight="1" x14ac:dyDescent="0.25">
      <c r="A853" s="129"/>
      <c r="B853" s="127"/>
      <c r="C853" s="127"/>
      <c r="D853" s="101"/>
      <c r="E853" s="101"/>
      <c r="F853" s="101"/>
      <c r="G853" s="101"/>
      <c r="H853" s="88"/>
      <c r="I853" s="101"/>
      <c r="J853" s="101"/>
      <c r="K853" s="101"/>
      <c r="L853" s="101"/>
      <c r="M853" s="119"/>
      <c r="N853" s="126"/>
      <c r="O853" s="119"/>
      <c r="P853" s="129"/>
      <c r="Q853" s="120"/>
      <c r="R853" s="121"/>
      <c r="S853" s="122"/>
      <c r="T853" s="123"/>
      <c r="U853" s="123"/>
    </row>
    <row r="854" spans="1:21" s="124" customFormat="1" ht="9.75" customHeight="1" x14ac:dyDescent="0.25">
      <c r="A854" s="129"/>
      <c r="B854" s="127"/>
      <c r="C854" s="127"/>
      <c r="D854" s="101"/>
      <c r="E854" s="101"/>
      <c r="F854" s="101"/>
      <c r="G854" s="101"/>
      <c r="H854" s="101"/>
      <c r="I854" s="101"/>
      <c r="J854" s="101"/>
      <c r="K854" s="101"/>
      <c r="L854" s="101"/>
      <c r="M854" s="119"/>
      <c r="N854" s="126"/>
      <c r="O854" s="119"/>
      <c r="P854" s="129"/>
      <c r="Q854" s="120"/>
      <c r="R854" s="121"/>
      <c r="S854" s="122"/>
      <c r="T854" s="123"/>
      <c r="U854" s="123"/>
    </row>
    <row r="855" spans="1:21" s="124" customFormat="1" ht="9.75" customHeight="1" x14ac:dyDescent="0.25">
      <c r="A855" s="129"/>
      <c r="B855" s="127"/>
      <c r="C855" s="127"/>
      <c r="D855" s="154"/>
      <c r="E855" s="101"/>
      <c r="F855" s="101"/>
      <c r="G855" s="101"/>
      <c r="H855" s="88"/>
      <c r="I855" s="101"/>
      <c r="J855" s="101"/>
      <c r="K855" s="101"/>
      <c r="L855" s="101"/>
      <c r="M855" s="119"/>
      <c r="N855" s="126"/>
      <c r="O855" s="119"/>
      <c r="P855" s="129"/>
      <c r="Q855" s="120"/>
      <c r="R855" s="121"/>
      <c r="S855" s="122"/>
      <c r="T855" s="123"/>
      <c r="U855" s="123"/>
    </row>
    <row r="856" spans="1:21" s="124" customFormat="1" ht="9.75" customHeight="1" x14ac:dyDescent="0.25">
      <c r="A856" s="129"/>
      <c r="B856" s="127"/>
      <c r="C856" s="127"/>
      <c r="D856" s="101"/>
      <c r="E856" s="101"/>
      <c r="F856" s="101"/>
      <c r="G856" s="101"/>
      <c r="H856" s="88"/>
      <c r="I856" s="101"/>
      <c r="J856" s="101"/>
      <c r="K856" s="101"/>
      <c r="L856" s="101"/>
      <c r="M856" s="119"/>
      <c r="N856" s="126"/>
      <c r="O856" s="119"/>
      <c r="P856" s="129"/>
      <c r="Q856" s="120"/>
      <c r="R856" s="121"/>
      <c r="S856" s="122"/>
      <c r="T856" s="123"/>
      <c r="U856" s="123"/>
    </row>
    <row r="857" spans="1:21" s="124" customFormat="1" ht="9.75" customHeight="1" x14ac:dyDescent="0.25">
      <c r="A857" s="129"/>
      <c r="B857" s="129"/>
      <c r="C857" s="129"/>
      <c r="D857" s="101"/>
      <c r="E857" s="135"/>
      <c r="F857" s="101"/>
      <c r="G857" s="135"/>
      <c r="H857" s="136"/>
      <c r="I857" s="101"/>
      <c r="J857" s="101"/>
      <c r="K857" s="101"/>
      <c r="L857" s="101"/>
      <c r="M857" s="119"/>
      <c r="N857" s="137"/>
      <c r="O857" s="138"/>
      <c r="P857" s="129"/>
      <c r="Q857" s="120"/>
      <c r="R857" s="121"/>
      <c r="S857" s="122"/>
      <c r="T857" s="123"/>
      <c r="U857" s="123"/>
    </row>
    <row r="858" spans="1:21" s="124" customFormat="1" x14ac:dyDescent="0.25">
      <c r="A858" s="129"/>
      <c r="B858" s="127"/>
      <c r="C858" s="127"/>
      <c r="D858" s="119"/>
      <c r="E858" s="119"/>
      <c r="F858" s="119"/>
      <c r="G858" s="119"/>
      <c r="H858" s="119"/>
      <c r="I858" s="119"/>
      <c r="J858" s="119"/>
      <c r="K858" s="119"/>
      <c r="L858" s="119"/>
      <c r="M858" s="119"/>
      <c r="N858" s="119"/>
      <c r="O858" s="119"/>
      <c r="P858" s="119"/>
      <c r="Q858" s="120"/>
      <c r="R858" s="121"/>
      <c r="S858" s="122"/>
      <c r="T858" s="123"/>
      <c r="U858" s="123"/>
    </row>
    <row r="859" spans="1:21" s="124" customFormat="1" x14ac:dyDescent="0.25">
      <c r="A859" s="130"/>
      <c r="B859" s="119"/>
      <c r="C859" s="119"/>
      <c r="D859" s="119"/>
      <c r="E859" s="119"/>
      <c r="F859" s="119"/>
      <c r="G859" s="119"/>
      <c r="H859" s="119"/>
      <c r="I859" s="119"/>
      <c r="J859" s="119"/>
      <c r="K859" s="119"/>
      <c r="L859" s="119"/>
      <c r="M859" s="119"/>
      <c r="N859" s="119"/>
      <c r="O859" s="119"/>
      <c r="P859" s="119"/>
      <c r="Q859" s="120"/>
      <c r="R859" s="121"/>
      <c r="S859" s="122"/>
      <c r="T859" s="123"/>
      <c r="U859" s="123"/>
    </row>
    <row r="860" spans="1:21" s="124" customFormat="1" x14ac:dyDescent="0.25">
      <c r="A860" s="119"/>
      <c r="B860" s="119"/>
      <c r="C860" s="119"/>
      <c r="D860" s="119"/>
      <c r="E860" s="119"/>
      <c r="F860" s="119"/>
      <c r="G860" s="119"/>
      <c r="H860" s="119"/>
      <c r="I860" s="119"/>
      <c r="J860" s="119"/>
      <c r="K860" s="119"/>
      <c r="L860" s="119"/>
      <c r="M860" s="119"/>
      <c r="N860" s="119"/>
      <c r="O860" s="119"/>
      <c r="P860" s="119"/>
      <c r="Q860" s="120"/>
      <c r="R860" s="121"/>
      <c r="S860" s="122"/>
      <c r="T860" s="123"/>
      <c r="U860" s="123"/>
    </row>
    <row r="861" spans="1:21" s="124" customFormat="1" x14ac:dyDescent="0.25">
      <c r="A861" s="119"/>
      <c r="B861" s="119"/>
      <c r="C861" s="119"/>
      <c r="D861" s="119"/>
      <c r="E861" s="119"/>
      <c r="F861" s="119"/>
      <c r="G861" s="119"/>
      <c r="H861" s="119"/>
      <c r="I861" s="119"/>
      <c r="J861" s="119"/>
      <c r="K861" s="119"/>
      <c r="L861" s="119"/>
      <c r="M861" s="119"/>
      <c r="N861" s="119"/>
      <c r="O861" s="119"/>
      <c r="P861" s="119"/>
      <c r="Q861" s="120"/>
      <c r="R861" s="121"/>
      <c r="S861" s="122"/>
      <c r="T861" s="123"/>
      <c r="U861" s="123"/>
    </row>
    <row r="862" spans="1:21" s="124" customFormat="1" x14ac:dyDescent="0.25">
      <c r="Q862" s="120"/>
      <c r="R862" s="121"/>
      <c r="S862" s="122"/>
      <c r="T862" s="123"/>
      <c r="U862" s="123"/>
    </row>
    <row r="863" spans="1:21" s="124" customFormat="1" x14ac:dyDescent="0.25">
      <c r="Q863" s="120"/>
      <c r="R863" s="121"/>
      <c r="S863" s="122"/>
      <c r="T863" s="123"/>
      <c r="U863" s="123"/>
    </row>
    <row r="864" spans="1:21" s="124" customFormat="1" x14ac:dyDescent="0.25">
      <c r="Q864" s="120"/>
      <c r="R864" s="121"/>
      <c r="S864" s="122"/>
      <c r="T864" s="123"/>
      <c r="U864" s="123"/>
    </row>
    <row r="865" spans="17:21" s="124" customFormat="1" x14ac:dyDescent="0.25">
      <c r="Q865" s="120"/>
      <c r="R865" s="121"/>
      <c r="S865" s="122"/>
      <c r="T865" s="123"/>
      <c r="U865" s="123"/>
    </row>
    <row r="866" spans="17:21" s="124" customFormat="1" x14ac:dyDescent="0.25">
      <c r="Q866" s="120"/>
      <c r="R866" s="121"/>
      <c r="S866" s="122"/>
      <c r="T866" s="123"/>
      <c r="U866" s="123"/>
    </row>
    <row r="867" spans="17:21" s="124" customFormat="1" x14ac:dyDescent="0.25">
      <c r="Q867" s="120"/>
      <c r="R867" s="121"/>
      <c r="S867" s="122"/>
      <c r="T867" s="123"/>
      <c r="U867" s="123"/>
    </row>
    <row r="868" spans="17:21" s="124" customFormat="1" x14ac:dyDescent="0.25">
      <c r="Q868" s="120"/>
      <c r="R868" s="121"/>
      <c r="S868" s="122"/>
      <c r="T868" s="123"/>
      <c r="U868" s="123"/>
    </row>
    <row r="869" spans="17:21" s="124" customFormat="1" x14ac:dyDescent="0.25">
      <c r="Q869" s="120"/>
      <c r="R869" s="121"/>
      <c r="S869" s="122"/>
      <c r="T869" s="123"/>
      <c r="U869" s="123"/>
    </row>
    <row r="870" spans="17:21" s="124" customFormat="1" x14ac:dyDescent="0.25">
      <c r="Q870" s="120"/>
      <c r="R870" s="121"/>
      <c r="S870" s="122"/>
      <c r="T870" s="123"/>
      <c r="U870" s="123"/>
    </row>
    <row r="871" spans="17:21" s="124" customFormat="1" x14ac:dyDescent="0.25">
      <c r="Q871" s="120"/>
      <c r="R871" s="121"/>
      <c r="S871" s="122"/>
      <c r="T871" s="123"/>
      <c r="U871" s="123"/>
    </row>
    <row r="872" spans="17:21" s="124" customFormat="1" x14ac:dyDescent="0.25">
      <c r="Q872" s="120"/>
      <c r="R872" s="121"/>
      <c r="S872" s="122"/>
      <c r="T872" s="123"/>
      <c r="U872" s="123"/>
    </row>
    <row r="873" spans="17:21" s="124" customFormat="1" x14ac:dyDescent="0.25">
      <c r="Q873" s="120"/>
      <c r="R873" s="121"/>
      <c r="S873" s="122"/>
      <c r="T873" s="123"/>
      <c r="U873" s="123"/>
    </row>
    <row r="874" spans="17:21" s="124" customFormat="1" x14ac:dyDescent="0.25">
      <c r="Q874" s="120"/>
      <c r="R874" s="121"/>
      <c r="S874" s="122"/>
      <c r="T874" s="123"/>
      <c r="U874" s="123"/>
    </row>
    <row r="875" spans="17:21" s="124" customFormat="1" x14ac:dyDescent="0.25">
      <c r="Q875" s="120"/>
      <c r="R875" s="121"/>
      <c r="S875" s="122"/>
      <c r="T875" s="123"/>
      <c r="U875" s="123"/>
    </row>
    <row r="876" spans="17:21" s="124" customFormat="1" x14ac:dyDescent="0.25">
      <c r="Q876" s="120"/>
      <c r="R876" s="121"/>
      <c r="S876" s="122"/>
      <c r="T876" s="123"/>
      <c r="U876" s="123"/>
    </row>
    <row r="877" spans="17:21" s="124" customFormat="1" x14ac:dyDescent="0.25">
      <c r="Q877" s="120"/>
      <c r="R877" s="121"/>
      <c r="S877" s="122"/>
      <c r="T877" s="123"/>
      <c r="U877" s="123"/>
    </row>
    <row r="878" spans="17:21" s="124" customFormat="1" x14ac:dyDescent="0.25">
      <c r="Q878" s="120"/>
      <c r="R878" s="121"/>
      <c r="S878" s="122"/>
      <c r="T878" s="123"/>
      <c r="U878" s="123"/>
    </row>
    <row r="879" spans="17:21" s="124" customFormat="1" x14ac:dyDescent="0.25">
      <c r="Q879" s="120"/>
      <c r="R879" s="121"/>
      <c r="S879" s="122"/>
      <c r="T879" s="123"/>
      <c r="U879" s="123"/>
    </row>
    <row r="880" spans="17:21" s="124" customFormat="1" x14ac:dyDescent="0.25">
      <c r="Q880" s="120"/>
      <c r="R880" s="121"/>
      <c r="S880" s="122"/>
      <c r="T880" s="123"/>
      <c r="U880" s="123"/>
    </row>
    <row r="881" spans="17:21" s="124" customFormat="1" x14ac:dyDescent="0.25">
      <c r="Q881" s="120"/>
      <c r="R881" s="121"/>
      <c r="S881" s="122"/>
      <c r="T881" s="123"/>
      <c r="U881" s="123"/>
    </row>
    <row r="882" spans="17:21" s="124" customFormat="1" x14ac:dyDescent="0.25">
      <c r="Q882" s="120"/>
      <c r="R882" s="121"/>
      <c r="S882" s="122"/>
      <c r="T882" s="123"/>
      <c r="U882" s="123"/>
    </row>
    <row r="883" spans="17:21" s="124" customFormat="1" x14ac:dyDescent="0.25">
      <c r="Q883" s="120"/>
      <c r="R883" s="121"/>
      <c r="S883" s="122"/>
      <c r="T883" s="123"/>
      <c r="U883" s="123"/>
    </row>
    <row r="884" spans="17:21" s="124" customFormat="1" x14ac:dyDescent="0.25">
      <c r="Q884" s="120"/>
      <c r="R884" s="121"/>
      <c r="S884" s="122"/>
      <c r="T884" s="123"/>
      <c r="U884" s="123"/>
    </row>
    <row r="885" spans="17:21" s="124" customFormat="1" x14ac:dyDescent="0.25">
      <c r="Q885" s="120"/>
      <c r="R885" s="121"/>
      <c r="S885" s="122"/>
      <c r="T885" s="123"/>
      <c r="U885" s="123"/>
    </row>
    <row r="886" spans="17:21" s="124" customFormat="1" x14ac:dyDescent="0.25">
      <c r="Q886" s="120"/>
      <c r="R886" s="121"/>
      <c r="S886" s="122"/>
      <c r="T886" s="123"/>
      <c r="U886" s="123"/>
    </row>
    <row r="887" spans="17:21" s="124" customFormat="1" x14ac:dyDescent="0.25">
      <c r="Q887" s="120"/>
      <c r="R887" s="121"/>
      <c r="S887" s="122"/>
      <c r="T887" s="123"/>
      <c r="U887" s="123"/>
    </row>
    <row r="888" spans="17:21" s="124" customFormat="1" x14ac:dyDescent="0.25">
      <c r="Q888" s="120"/>
      <c r="R888" s="121"/>
      <c r="S888" s="122"/>
      <c r="T888" s="123"/>
      <c r="U888" s="123"/>
    </row>
    <row r="889" spans="17:21" s="124" customFormat="1" x14ac:dyDescent="0.25">
      <c r="Q889" s="120"/>
      <c r="R889" s="121"/>
      <c r="S889" s="122"/>
      <c r="T889" s="123"/>
      <c r="U889" s="123"/>
    </row>
    <row r="890" spans="17:21" s="124" customFormat="1" x14ac:dyDescent="0.25">
      <c r="Q890" s="120"/>
      <c r="R890" s="121"/>
      <c r="S890" s="122"/>
      <c r="T890" s="123"/>
      <c r="U890" s="123"/>
    </row>
    <row r="891" spans="17:21" s="124" customFormat="1" x14ac:dyDescent="0.25">
      <c r="Q891" s="120"/>
      <c r="R891" s="121"/>
      <c r="S891" s="122"/>
      <c r="T891" s="123"/>
      <c r="U891" s="123"/>
    </row>
    <row r="892" spans="17:21" s="124" customFormat="1" x14ac:dyDescent="0.25">
      <c r="Q892" s="120"/>
      <c r="R892" s="121"/>
      <c r="S892" s="122"/>
      <c r="T892" s="123"/>
      <c r="U892" s="123"/>
    </row>
    <row r="893" spans="17:21" s="124" customFormat="1" x14ac:dyDescent="0.25">
      <c r="Q893" s="120"/>
      <c r="R893" s="121"/>
      <c r="S893" s="122"/>
      <c r="T893" s="123"/>
      <c r="U893" s="123"/>
    </row>
    <row r="894" spans="17:21" s="124" customFormat="1" x14ac:dyDescent="0.25">
      <c r="Q894" s="120"/>
      <c r="R894" s="121"/>
      <c r="S894" s="122"/>
      <c r="T894" s="123"/>
      <c r="U894" s="123"/>
    </row>
    <row r="895" spans="17:21" s="124" customFormat="1" x14ac:dyDescent="0.25">
      <c r="Q895" s="120"/>
      <c r="R895" s="121"/>
      <c r="S895" s="122"/>
      <c r="T895" s="123"/>
      <c r="U895" s="123"/>
    </row>
  </sheetData>
  <printOptions horizontalCentered="1"/>
  <pageMargins left="0.25" right="0.25" top="0.75" bottom="0.75" header="0.3" footer="0.3"/>
  <pageSetup scale="80" orientation="portrait" r:id="rId1"/>
  <rowBreaks count="1" manualBreakCount="1">
    <brk id="90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opLeftCell="A20" zoomScale="120" zoomScaleNormal="120" workbookViewId="0">
      <selection activeCell="D14" sqref="D1:D1048576"/>
    </sheetView>
  </sheetViews>
  <sheetFormatPr defaultColWidth="21.1640625" defaultRowHeight="15" x14ac:dyDescent="0.2"/>
  <cols>
    <col min="1" max="2" width="7" style="169" customWidth="1"/>
    <col min="3" max="3" width="43" style="169" customWidth="1"/>
    <col min="4" max="4" width="13.33203125" style="169" customWidth="1"/>
    <col min="5" max="5" width="4" style="169" customWidth="1"/>
    <col min="6" max="6" width="13" style="169" customWidth="1"/>
    <col min="7" max="7" width="4" style="169" customWidth="1"/>
    <col min="8" max="8" width="15.6640625" style="169" customWidth="1"/>
    <col min="9" max="9" width="4" style="169" customWidth="1"/>
    <col min="10" max="10" width="8.33203125" style="169" customWidth="1"/>
    <col min="11" max="16384" width="21.1640625" style="169"/>
  </cols>
  <sheetData>
    <row r="1" spans="1:13" s="165" customFormat="1" ht="12" hidden="1" x14ac:dyDescent="0.2">
      <c r="A1" s="164" t="s">
        <v>181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s="165" customFormat="1" ht="12" hidden="1" x14ac:dyDescent="0.2">
      <c r="A2" s="164" t="s">
        <v>182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s="165" customFormat="1" ht="12" hidden="1" x14ac:dyDescent="0.2">
      <c r="A3" s="164" t="s">
        <v>183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 s="165" customFormat="1" ht="12" hidden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 ht="13.5" customHeight="1" x14ac:dyDescent="0.2">
      <c r="A5" s="166">
        <v>82</v>
      </c>
      <c r="B5" s="167"/>
      <c r="C5" s="167"/>
      <c r="D5" s="167"/>
      <c r="E5" s="167"/>
      <c r="F5" s="168" t="str">
        <f>[1]Title!A1</f>
        <v>Road Initials:    KCSR          Year:   2023</v>
      </c>
      <c r="G5" s="168"/>
      <c r="H5" s="168"/>
      <c r="I5" s="168"/>
      <c r="J5" s="168"/>
    </row>
    <row r="6" spans="1:13" ht="3" customHeight="1" thickBot="1" x14ac:dyDescent="0.25">
      <c r="A6" s="167"/>
      <c r="B6" s="167"/>
      <c r="C6" s="167"/>
      <c r="D6" s="167"/>
      <c r="E6" s="167"/>
      <c r="F6" s="167"/>
      <c r="G6" s="167"/>
      <c r="H6" s="167"/>
      <c r="I6" s="167"/>
      <c r="J6" s="167"/>
    </row>
    <row r="7" spans="1:13" ht="10.5" customHeight="1" thickTop="1" x14ac:dyDescent="0.2">
      <c r="A7" s="170"/>
      <c r="B7" s="171"/>
      <c r="C7" s="171"/>
      <c r="D7" s="171"/>
      <c r="E7" s="171"/>
      <c r="F7" s="171"/>
      <c r="G7" s="171"/>
      <c r="H7" s="171"/>
      <c r="I7" s="171"/>
      <c r="J7" s="172"/>
    </row>
    <row r="8" spans="1:13" ht="9" customHeight="1" x14ac:dyDescent="0.2">
      <c r="A8" s="173" t="s">
        <v>184</v>
      </c>
      <c r="B8" s="174"/>
      <c r="C8" s="174"/>
      <c r="D8" s="174"/>
      <c r="E8" s="174"/>
      <c r="F8" s="174"/>
      <c r="G8" s="174"/>
      <c r="H8" s="174"/>
      <c r="I8" s="174"/>
      <c r="J8" s="175"/>
    </row>
    <row r="9" spans="1:13" ht="9" customHeight="1" x14ac:dyDescent="0.2">
      <c r="A9" s="173" t="s">
        <v>185</v>
      </c>
      <c r="B9" s="174"/>
      <c r="C9" s="174"/>
      <c r="D9" s="174"/>
      <c r="E9" s="174"/>
      <c r="F9" s="174"/>
      <c r="G9" s="174"/>
      <c r="H9" s="174"/>
      <c r="I9" s="174"/>
      <c r="J9" s="175"/>
    </row>
    <row r="10" spans="1:13" ht="9" customHeight="1" x14ac:dyDescent="0.2">
      <c r="A10" s="176" t="s">
        <v>1</v>
      </c>
      <c r="B10" s="174"/>
      <c r="C10" s="174"/>
      <c r="D10" s="174"/>
      <c r="E10" s="174"/>
      <c r="F10" s="174"/>
      <c r="G10" s="174"/>
      <c r="H10" s="174"/>
      <c r="I10" s="174"/>
      <c r="J10" s="175"/>
    </row>
    <row r="11" spans="1:13" ht="9" customHeight="1" x14ac:dyDescent="0.2">
      <c r="A11" s="176"/>
      <c r="B11" s="174"/>
      <c r="C11" s="174"/>
      <c r="D11" s="174"/>
      <c r="E11" s="174"/>
      <c r="F11" s="174"/>
      <c r="G11" s="174"/>
      <c r="H11" s="174"/>
      <c r="I11" s="174"/>
      <c r="J11" s="175"/>
    </row>
    <row r="12" spans="1:13" ht="9" customHeight="1" x14ac:dyDescent="0.2">
      <c r="A12" s="177"/>
      <c r="B12" s="178"/>
      <c r="C12" s="178"/>
      <c r="D12" s="178"/>
      <c r="E12" s="178"/>
      <c r="F12" s="178"/>
      <c r="G12" s="178"/>
      <c r="H12" s="178"/>
      <c r="I12" s="178"/>
      <c r="J12" s="179"/>
    </row>
    <row r="13" spans="1:13" ht="9" customHeight="1" x14ac:dyDescent="0.2">
      <c r="A13" s="180"/>
      <c r="B13" s="181"/>
      <c r="C13" s="181"/>
      <c r="D13" s="174"/>
      <c r="E13" s="182"/>
      <c r="F13" s="174" t="s">
        <v>186</v>
      </c>
      <c r="G13" s="182"/>
      <c r="H13" s="174" t="s">
        <v>186</v>
      </c>
      <c r="I13" s="182"/>
      <c r="J13" s="183"/>
    </row>
    <row r="14" spans="1:13" ht="9" customHeight="1" x14ac:dyDescent="0.2">
      <c r="A14" s="180"/>
      <c r="B14" s="181"/>
      <c r="C14" s="181"/>
      <c r="D14" s="174"/>
      <c r="E14" s="182"/>
      <c r="F14" s="174" t="s">
        <v>187</v>
      </c>
      <c r="G14" s="182"/>
      <c r="H14" s="174" t="s">
        <v>187</v>
      </c>
      <c r="I14" s="182"/>
      <c r="J14" s="183"/>
    </row>
    <row r="15" spans="1:13" ht="9" customHeight="1" x14ac:dyDescent="0.2">
      <c r="A15" s="180"/>
      <c r="B15" s="181"/>
      <c r="C15" s="181"/>
      <c r="D15" s="174" t="s">
        <v>188</v>
      </c>
      <c r="E15" s="182"/>
      <c r="F15" s="174" t="s">
        <v>189</v>
      </c>
      <c r="G15" s="182"/>
      <c r="H15" s="174" t="s">
        <v>190</v>
      </c>
      <c r="I15" s="182"/>
      <c r="J15" s="183"/>
    </row>
    <row r="16" spans="1:13" ht="9" customHeight="1" x14ac:dyDescent="0.2">
      <c r="A16" s="184" t="s">
        <v>81</v>
      </c>
      <c r="B16" s="185" t="s">
        <v>191</v>
      </c>
      <c r="C16" s="181"/>
      <c r="D16" s="174" t="s">
        <v>192</v>
      </c>
      <c r="E16" s="182"/>
      <c r="F16" s="174" t="s">
        <v>193</v>
      </c>
      <c r="G16" s="182"/>
      <c r="H16" s="174" t="s">
        <v>194</v>
      </c>
      <c r="I16" s="182"/>
      <c r="J16" s="186" t="s">
        <v>81</v>
      </c>
    </row>
    <row r="17" spans="1:10" ht="9" customHeight="1" x14ac:dyDescent="0.2">
      <c r="A17" s="184" t="s">
        <v>90</v>
      </c>
      <c r="B17" s="185" t="s">
        <v>195</v>
      </c>
      <c r="C17" s="185" t="s">
        <v>91</v>
      </c>
      <c r="D17" s="174" t="s">
        <v>92</v>
      </c>
      <c r="E17" s="182"/>
      <c r="F17" s="174" t="s">
        <v>196</v>
      </c>
      <c r="G17" s="182"/>
      <c r="H17" s="174" t="s">
        <v>197</v>
      </c>
      <c r="I17" s="182"/>
      <c r="J17" s="186" t="s">
        <v>90</v>
      </c>
    </row>
    <row r="18" spans="1:10" ht="9" customHeight="1" x14ac:dyDescent="0.2">
      <c r="A18" s="187"/>
      <c r="B18" s="188"/>
      <c r="C18" s="189" t="s">
        <v>20</v>
      </c>
      <c r="D18" s="190" t="s">
        <v>23</v>
      </c>
      <c r="E18" s="191"/>
      <c r="F18" s="190" t="s">
        <v>26</v>
      </c>
      <c r="G18" s="191"/>
      <c r="H18" s="190" t="s">
        <v>33</v>
      </c>
      <c r="I18" s="191"/>
      <c r="J18" s="179"/>
    </row>
    <row r="19" spans="1:10" ht="9" customHeight="1" x14ac:dyDescent="0.2">
      <c r="A19" s="192" t="s">
        <v>198</v>
      </c>
      <c r="B19" s="193"/>
      <c r="C19" s="193" t="s">
        <v>199</v>
      </c>
      <c r="D19" s="194">
        <v>0</v>
      </c>
      <c r="E19" s="193"/>
      <c r="F19" s="194">
        <f>F157+F296+F435+F574</f>
        <v>0</v>
      </c>
      <c r="G19" s="193"/>
      <c r="H19" s="194">
        <f t="shared" ref="H19:H60" si="0">H157+H296+H435+H574</f>
        <v>0</v>
      </c>
      <c r="I19" s="193"/>
      <c r="J19" s="195" t="s">
        <v>198</v>
      </c>
    </row>
    <row r="20" spans="1:10" ht="9" customHeight="1" x14ac:dyDescent="0.2">
      <c r="A20" s="187" t="s">
        <v>200</v>
      </c>
      <c r="B20" s="188"/>
      <c r="C20" s="188" t="s">
        <v>98</v>
      </c>
      <c r="D20" s="194">
        <v>0</v>
      </c>
      <c r="E20" s="193"/>
      <c r="F20" s="194">
        <f t="shared" ref="F20:F60" si="1">F158+F297+F436+F575</f>
        <v>0</v>
      </c>
      <c r="G20" s="193"/>
      <c r="H20" s="194">
        <f t="shared" si="0"/>
        <v>0</v>
      </c>
      <c r="I20" s="188"/>
      <c r="J20" s="179" t="s">
        <v>200</v>
      </c>
    </row>
    <row r="21" spans="1:10" ht="9" customHeight="1" x14ac:dyDescent="0.2">
      <c r="A21" s="187" t="s">
        <v>201</v>
      </c>
      <c r="B21" s="188"/>
      <c r="C21" s="188" t="s">
        <v>202</v>
      </c>
      <c r="D21" s="194">
        <v>0</v>
      </c>
      <c r="E21" s="193"/>
      <c r="F21" s="194">
        <f t="shared" si="1"/>
        <v>0</v>
      </c>
      <c r="G21" s="193"/>
      <c r="H21" s="194">
        <f t="shared" si="0"/>
        <v>0</v>
      </c>
      <c r="I21" s="188"/>
      <c r="J21" s="179" t="s">
        <v>201</v>
      </c>
    </row>
    <row r="22" spans="1:10" ht="9" customHeight="1" x14ac:dyDescent="0.2">
      <c r="A22" s="187" t="s">
        <v>203</v>
      </c>
      <c r="B22" s="188"/>
      <c r="C22" s="188" t="s">
        <v>102</v>
      </c>
      <c r="D22" s="194">
        <v>0</v>
      </c>
      <c r="E22" s="193"/>
      <c r="F22" s="194">
        <f t="shared" si="1"/>
        <v>0</v>
      </c>
      <c r="G22" s="193"/>
      <c r="H22" s="194">
        <f t="shared" si="0"/>
        <v>0</v>
      </c>
      <c r="I22" s="188"/>
      <c r="J22" s="179" t="s">
        <v>203</v>
      </c>
    </row>
    <row r="23" spans="1:10" ht="9" customHeight="1" x14ac:dyDescent="0.2">
      <c r="A23" s="187" t="s">
        <v>204</v>
      </c>
      <c r="B23" s="188"/>
      <c r="C23" s="188" t="s">
        <v>104</v>
      </c>
      <c r="D23" s="194">
        <v>0</v>
      </c>
      <c r="E23" s="193"/>
      <c r="F23" s="194">
        <f t="shared" si="1"/>
        <v>0</v>
      </c>
      <c r="G23" s="193"/>
      <c r="H23" s="194">
        <f t="shared" si="0"/>
        <v>0</v>
      </c>
      <c r="I23" s="188"/>
      <c r="J23" s="179" t="s">
        <v>204</v>
      </c>
    </row>
    <row r="24" spans="1:10" ht="9" customHeight="1" x14ac:dyDescent="0.2">
      <c r="A24" s="187" t="s">
        <v>205</v>
      </c>
      <c r="B24" s="188"/>
      <c r="C24" s="188" t="s">
        <v>106</v>
      </c>
      <c r="D24" s="194">
        <v>0</v>
      </c>
      <c r="E24" s="193"/>
      <c r="F24" s="194">
        <f t="shared" si="1"/>
        <v>0</v>
      </c>
      <c r="G24" s="193"/>
      <c r="H24" s="194">
        <f t="shared" si="0"/>
        <v>0</v>
      </c>
      <c r="I24" s="188"/>
      <c r="J24" s="179" t="s">
        <v>205</v>
      </c>
    </row>
    <row r="25" spans="1:10" ht="9" customHeight="1" x14ac:dyDescent="0.2">
      <c r="A25" s="187" t="s">
        <v>206</v>
      </c>
      <c r="B25" s="188"/>
      <c r="C25" s="188" t="s">
        <v>108</v>
      </c>
      <c r="D25" s="194">
        <v>0</v>
      </c>
      <c r="E25" s="193"/>
      <c r="F25" s="194">
        <f t="shared" si="1"/>
        <v>0</v>
      </c>
      <c r="G25" s="193"/>
      <c r="H25" s="194">
        <f t="shared" si="0"/>
        <v>0</v>
      </c>
      <c r="I25" s="188"/>
      <c r="J25" s="179" t="s">
        <v>206</v>
      </c>
    </row>
    <row r="26" spans="1:10" ht="9" customHeight="1" x14ac:dyDescent="0.2">
      <c r="A26" s="187" t="s">
        <v>207</v>
      </c>
      <c r="B26" s="188"/>
      <c r="C26" s="188" t="s">
        <v>110</v>
      </c>
      <c r="D26" s="194">
        <v>0</v>
      </c>
      <c r="E26" s="193"/>
      <c r="F26" s="194">
        <f t="shared" si="1"/>
        <v>0</v>
      </c>
      <c r="G26" s="193"/>
      <c r="H26" s="194">
        <f t="shared" si="0"/>
        <v>0</v>
      </c>
      <c r="I26" s="188"/>
      <c r="J26" s="179" t="s">
        <v>207</v>
      </c>
    </row>
    <row r="27" spans="1:10" ht="9" customHeight="1" x14ac:dyDescent="0.2">
      <c r="A27" s="187" t="s">
        <v>208</v>
      </c>
      <c r="B27" s="188"/>
      <c r="C27" s="188" t="s">
        <v>112</v>
      </c>
      <c r="D27" s="194">
        <v>0</v>
      </c>
      <c r="E27" s="193"/>
      <c r="F27" s="194">
        <f t="shared" si="1"/>
        <v>0</v>
      </c>
      <c r="G27" s="193"/>
      <c r="H27" s="194">
        <f t="shared" si="0"/>
        <v>0</v>
      </c>
      <c r="I27" s="188"/>
      <c r="J27" s="179" t="s">
        <v>208</v>
      </c>
    </row>
    <row r="28" spans="1:10" ht="9" customHeight="1" x14ac:dyDescent="0.2">
      <c r="A28" s="187" t="s">
        <v>209</v>
      </c>
      <c r="B28" s="188"/>
      <c r="C28" s="188" t="s">
        <v>210</v>
      </c>
      <c r="D28" s="194">
        <v>0</v>
      </c>
      <c r="E28" s="193"/>
      <c r="F28" s="194">
        <f t="shared" si="1"/>
        <v>0</v>
      </c>
      <c r="G28" s="193"/>
      <c r="H28" s="194">
        <f t="shared" si="0"/>
        <v>0</v>
      </c>
      <c r="I28" s="188"/>
      <c r="J28" s="179" t="s">
        <v>209</v>
      </c>
    </row>
    <row r="29" spans="1:10" ht="9" customHeight="1" x14ac:dyDescent="0.2">
      <c r="A29" s="187" t="s">
        <v>211</v>
      </c>
      <c r="B29" s="188"/>
      <c r="C29" s="188" t="s">
        <v>116</v>
      </c>
      <c r="D29" s="194">
        <v>9</v>
      </c>
      <c r="E29" s="193"/>
      <c r="F29" s="194">
        <f t="shared" si="1"/>
        <v>0</v>
      </c>
      <c r="G29" s="193"/>
      <c r="H29" s="194">
        <f t="shared" si="0"/>
        <v>0</v>
      </c>
      <c r="I29" s="188"/>
      <c r="J29" s="179" t="s">
        <v>211</v>
      </c>
    </row>
    <row r="30" spans="1:10" ht="9" customHeight="1" x14ac:dyDescent="0.2">
      <c r="A30" s="187" t="s">
        <v>212</v>
      </c>
      <c r="B30" s="188"/>
      <c r="C30" s="188" t="s">
        <v>118</v>
      </c>
      <c r="D30" s="194">
        <v>0</v>
      </c>
      <c r="E30" s="193"/>
      <c r="F30" s="194">
        <f t="shared" si="1"/>
        <v>0</v>
      </c>
      <c r="G30" s="193"/>
      <c r="H30" s="194">
        <f t="shared" si="0"/>
        <v>0</v>
      </c>
      <c r="I30" s="188"/>
      <c r="J30" s="179" t="s">
        <v>212</v>
      </c>
    </row>
    <row r="31" spans="1:10" ht="9" customHeight="1" x14ac:dyDescent="0.2">
      <c r="A31" s="187" t="s">
        <v>213</v>
      </c>
      <c r="B31" s="188"/>
      <c r="C31" s="188" t="s">
        <v>120</v>
      </c>
      <c r="D31" s="194">
        <v>0</v>
      </c>
      <c r="E31" s="193"/>
      <c r="F31" s="194">
        <f t="shared" si="1"/>
        <v>0</v>
      </c>
      <c r="G31" s="193"/>
      <c r="H31" s="194">
        <f t="shared" si="0"/>
        <v>0</v>
      </c>
      <c r="I31" s="188"/>
      <c r="J31" s="179" t="s">
        <v>213</v>
      </c>
    </row>
    <row r="32" spans="1:10" ht="9" customHeight="1" x14ac:dyDescent="0.2">
      <c r="A32" s="187" t="s">
        <v>214</v>
      </c>
      <c r="B32" s="188"/>
      <c r="C32" s="188" t="s">
        <v>122</v>
      </c>
      <c r="D32" s="194">
        <v>0</v>
      </c>
      <c r="E32" s="193"/>
      <c r="F32" s="194">
        <f t="shared" si="1"/>
        <v>0</v>
      </c>
      <c r="G32" s="193"/>
      <c r="H32" s="194">
        <f t="shared" si="0"/>
        <v>0</v>
      </c>
      <c r="I32" s="188"/>
      <c r="J32" s="179" t="s">
        <v>214</v>
      </c>
    </row>
    <row r="33" spans="1:10" ht="9" customHeight="1" x14ac:dyDescent="0.2">
      <c r="A33" s="187" t="s">
        <v>215</v>
      </c>
      <c r="B33" s="188"/>
      <c r="C33" s="188" t="s">
        <v>124</v>
      </c>
      <c r="D33" s="194">
        <v>0</v>
      </c>
      <c r="E33" s="193"/>
      <c r="F33" s="194">
        <f t="shared" si="1"/>
        <v>0</v>
      </c>
      <c r="G33" s="193"/>
      <c r="H33" s="194">
        <f t="shared" si="0"/>
        <v>0</v>
      </c>
      <c r="I33" s="188"/>
      <c r="J33" s="179" t="s">
        <v>215</v>
      </c>
    </row>
    <row r="34" spans="1:10" ht="9" customHeight="1" x14ac:dyDescent="0.2">
      <c r="A34" s="187" t="s">
        <v>216</v>
      </c>
      <c r="B34" s="188"/>
      <c r="C34" s="188" t="s">
        <v>126</v>
      </c>
      <c r="D34" s="194">
        <v>0</v>
      </c>
      <c r="E34" s="193"/>
      <c r="F34" s="194">
        <f t="shared" si="1"/>
        <v>0</v>
      </c>
      <c r="G34" s="193"/>
      <c r="H34" s="194">
        <f t="shared" si="0"/>
        <v>0</v>
      </c>
      <c r="I34" s="188"/>
      <c r="J34" s="179" t="s">
        <v>216</v>
      </c>
    </row>
    <row r="35" spans="1:10" ht="9" customHeight="1" x14ac:dyDescent="0.2">
      <c r="A35" s="187" t="s">
        <v>217</v>
      </c>
      <c r="B35" s="188"/>
      <c r="C35" s="188" t="s">
        <v>128</v>
      </c>
      <c r="D35" s="194">
        <v>0</v>
      </c>
      <c r="E35" s="193"/>
      <c r="F35" s="194">
        <f t="shared" si="1"/>
        <v>0</v>
      </c>
      <c r="G35" s="193"/>
      <c r="H35" s="194">
        <f t="shared" si="0"/>
        <v>0</v>
      </c>
      <c r="I35" s="188"/>
      <c r="J35" s="179" t="s">
        <v>217</v>
      </c>
    </row>
    <row r="36" spans="1:10" ht="9" customHeight="1" x14ac:dyDescent="0.2">
      <c r="A36" s="187" t="s">
        <v>218</v>
      </c>
      <c r="B36" s="188"/>
      <c r="C36" s="188" t="s">
        <v>130</v>
      </c>
      <c r="D36" s="194">
        <v>0</v>
      </c>
      <c r="E36" s="193"/>
      <c r="F36" s="194">
        <f t="shared" si="1"/>
        <v>0</v>
      </c>
      <c r="G36" s="193"/>
      <c r="H36" s="194">
        <f t="shared" si="0"/>
        <v>0</v>
      </c>
      <c r="I36" s="188"/>
      <c r="J36" s="179" t="s">
        <v>218</v>
      </c>
    </row>
    <row r="37" spans="1:10" ht="9" customHeight="1" x14ac:dyDescent="0.2">
      <c r="A37" s="187" t="s">
        <v>219</v>
      </c>
      <c r="B37" s="188"/>
      <c r="C37" s="188" t="s">
        <v>132</v>
      </c>
      <c r="D37" s="194">
        <v>0</v>
      </c>
      <c r="E37" s="193"/>
      <c r="F37" s="194">
        <f t="shared" si="1"/>
        <v>0</v>
      </c>
      <c r="G37" s="193"/>
      <c r="H37" s="194">
        <f t="shared" si="0"/>
        <v>0</v>
      </c>
      <c r="I37" s="188"/>
      <c r="J37" s="179" t="s">
        <v>219</v>
      </c>
    </row>
    <row r="38" spans="1:10" ht="9" customHeight="1" x14ac:dyDescent="0.2">
      <c r="A38" s="187" t="s">
        <v>220</v>
      </c>
      <c r="B38" s="188"/>
      <c r="C38" s="188" t="s">
        <v>134</v>
      </c>
      <c r="D38" s="409">
        <v>42855</v>
      </c>
      <c r="E38" s="193"/>
      <c r="F38" s="194">
        <f t="shared" si="1"/>
        <v>0</v>
      </c>
      <c r="G38" s="193"/>
      <c r="H38" s="194">
        <f t="shared" si="0"/>
        <v>0</v>
      </c>
      <c r="I38" s="188"/>
      <c r="J38" s="179" t="s">
        <v>220</v>
      </c>
    </row>
    <row r="39" spans="1:10" ht="9" customHeight="1" x14ac:dyDescent="0.2">
      <c r="A39" s="187" t="s">
        <v>221</v>
      </c>
      <c r="B39" s="188"/>
      <c r="C39" s="188" t="s">
        <v>136</v>
      </c>
      <c r="D39" s="409">
        <v>67193</v>
      </c>
      <c r="E39" s="193"/>
      <c r="F39" s="194">
        <f t="shared" si="1"/>
        <v>0</v>
      </c>
      <c r="G39" s="193"/>
      <c r="H39" s="194">
        <f t="shared" si="0"/>
        <v>0</v>
      </c>
      <c r="I39" s="188"/>
      <c r="J39" s="179" t="s">
        <v>221</v>
      </c>
    </row>
    <row r="40" spans="1:10" ht="9" customHeight="1" x14ac:dyDescent="0.2">
      <c r="A40" s="187" t="s">
        <v>222</v>
      </c>
      <c r="B40" s="188"/>
      <c r="C40" s="188" t="s">
        <v>138</v>
      </c>
      <c r="D40" s="194">
        <v>0</v>
      </c>
      <c r="E40" s="193"/>
      <c r="F40" s="194">
        <f t="shared" si="1"/>
        <v>0</v>
      </c>
      <c r="G40" s="193"/>
      <c r="H40" s="194">
        <f t="shared" si="0"/>
        <v>0</v>
      </c>
      <c r="I40" s="188"/>
      <c r="J40" s="179" t="s">
        <v>222</v>
      </c>
    </row>
    <row r="41" spans="1:10" ht="9" customHeight="1" x14ac:dyDescent="0.2">
      <c r="A41" s="187" t="s">
        <v>223</v>
      </c>
      <c r="B41" s="188"/>
      <c r="C41" s="188" t="s">
        <v>140</v>
      </c>
      <c r="D41" s="194">
        <v>0</v>
      </c>
      <c r="E41" s="193"/>
      <c r="F41" s="194">
        <f t="shared" si="1"/>
        <v>0</v>
      </c>
      <c r="G41" s="193"/>
      <c r="H41" s="194">
        <f t="shared" si="0"/>
        <v>0</v>
      </c>
      <c r="I41" s="188"/>
      <c r="J41" s="179" t="s">
        <v>223</v>
      </c>
    </row>
    <row r="42" spans="1:10" ht="9" customHeight="1" x14ac:dyDescent="0.2">
      <c r="A42" s="187" t="s">
        <v>224</v>
      </c>
      <c r="B42" s="188"/>
      <c r="C42" s="188" t="s">
        <v>142</v>
      </c>
      <c r="D42" s="194">
        <v>0</v>
      </c>
      <c r="E42" s="193"/>
      <c r="F42" s="194">
        <f t="shared" si="1"/>
        <v>0</v>
      </c>
      <c r="G42" s="193"/>
      <c r="H42" s="194">
        <f t="shared" si="0"/>
        <v>0</v>
      </c>
      <c r="I42" s="188"/>
      <c r="J42" s="179" t="s">
        <v>224</v>
      </c>
    </row>
    <row r="43" spans="1:10" ht="9" customHeight="1" x14ac:dyDescent="0.2">
      <c r="A43" s="187" t="s">
        <v>225</v>
      </c>
      <c r="B43" s="188"/>
      <c r="C43" s="188" t="s">
        <v>144</v>
      </c>
      <c r="D43" s="194">
        <v>0</v>
      </c>
      <c r="E43" s="193"/>
      <c r="F43" s="194">
        <f t="shared" si="1"/>
        <v>0</v>
      </c>
      <c r="G43" s="193"/>
      <c r="H43" s="194">
        <f t="shared" si="0"/>
        <v>0</v>
      </c>
      <c r="I43" s="188"/>
      <c r="J43" s="179" t="s">
        <v>225</v>
      </c>
    </row>
    <row r="44" spans="1:10" ht="9" customHeight="1" x14ac:dyDescent="0.2">
      <c r="A44" s="187" t="s">
        <v>226</v>
      </c>
      <c r="B44" s="188"/>
      <c r="C44" s="188" t="s">
        <v>146</v>
      </c>
      <c r="D44" s="194">
        <v>0</v>
      </c>
      <c r="E44" s="193"/>
      <c r="F44" s="194">
        <f t="shared" si="1"/>
        <v>0</v>
      </c>
      <c r="G44" s="193"/>
      <c r="H44" s="194">
        <f t="shared" si="0"/>
        <v>0</v>
      </c>
      <c r="I44" s="188"/>
      <c r="J44" s="179" t="s">
        <v>226</v>
      </c>
    </row>
    <row r="45" spans="1:10" ht="9" customHeight="1" x14ac:dyDescent="0.2">
      <c r="A45" s="187" t="s">
        <v>227</v>
      </c>
      <c r="B45" s="188"/>
      <c r="C45" s="188" t="s">
        <v>148</v>
      </c>
      <c r="D45" s="194">
        <v>0</v>
      </c>
      <c r="E45" s="193"/>
      <c r="F45" s="194">
        <f t="shared" si="1"/>
        <v>0</v>
      </c>
      <c r="G45" s="193"/>
      <c r="H45" s="194">
        <f t="shared" si="0"/>
        <v>0</v>
      </c>
      <c r="I45" s="188"/>
      <c r="J45" s="179" t="s">
        <v>227</v>
      </c>
    </row>
    <row r="46" spans="1:10" ht="9" customHeight="1" x14ac:dyDescent="0.2">
      <c r="A46" s="187" t="s">
        <v>228</v>
      </c>
      <c r="B46" s="188"/>
      <c r="C46" s="188" t="s">
        <v>150</v>
      </c>
      <c r="D46" s="194">
        <v>0</v>
      </c>
      <c r="E46" s="193"/>
      <c r="F46" s="194">
        <f t="shared" si="1"/>
        <v>0</v>
      </c>
      <c r="G46" s="193"/>
      <c r="H46" s="194">
        <f t="shared" si="0"/>
        <v>0</v>
      </c>
      <c r="I46" s="188"/>
      <c r="J46" s="179" t="s">
        <v>228</v>
      </c>
    </row>
    <row r="47" spans="1:10" ht="9" customHeight="1" x14ac:dyDescent="0.2">
      <c r="A47" s="187" t="s">
        <v>229</v>
      </c>
      <c r="B47" s="188"/>
      <c r="C47" s="188" t="s">
        <v>230</v>
      </c>
      <c r="D47" s="194">
        <v>0</v>
      </c>
      <c r="E47" s="193"/>
      <c r="F47" s="194">
        <f t="shared" si="1"/>
        <v>0</v>
      </c>
      <c r="G47" s="193"/>
      <c r="H47" s="194">
        <f t="shared" si="0"/>
        <v>0</v>
      </c>
      <c r="I47" s="188"/>
      <c r="J47" s="179" t="s">
        <v>229</v>
      </c>
    </row>
    <row r="48" spans="1:10" ht="9" customHeight="1" x14ac:dyDescent="0.2">
      <c r="A48" s="187" t="s">
        <v>231</v>
      </c>
      <c r="B48" s="188"/>
      <c r="C48" s="188" t="s">
        <v>232</v>
      </c>
      <c r="D48" s="196">
        <f>SUM(D19:D47)</f>
        <v>110057</v>
      </c>
      <c r="E48" s="188"/>
      <c r="F48" s="196">
        <f>SUM(F19:F47)</f>
        <v>0</v>
      </c>
      <c r="G48" s="188"/>
      <c r="H48" s="196">
        <f>SUM(H19:H47)</f>
        <v>0</v>
      </c>
      <c r="I48" s="188"/>
      <c r="J48" s="179" t="s">
        <v>231</v>
      </c>
    </row>
    <row r="49" spans="1:10" ht="9" customHeight="1" x14ac:dyDescent="0.2">
      <c r="A49" s="187" t="s">
        <v>233</v>
      </c>
      <c r="B49" s="188"/>
      <c r="C49" s="188" t="s">
        <v>234</v>
      </c>
      <c r="D49" s="409">
        <v>59792</v>
      </c>
      <c r="E49" s="193"/>
      <c r="F49" s="194">
        <f t="shared" si="1"/>
        <v>0</v>
      </c>
      <c r="G49" s="193"/>
      <c r="H49" s="194">
        <f t="shared" si="0"/>
        <v>0</v>
      </c>
      <c r="I49" s="188"/>
      <c r="J49" s="179" t="s">
        <v>233</v>
      </c>
    </row>
    <row r="50" spans="1:10" ht="9" customHeight="1" x14ac:dyDescent="0.2">
      <c r="A50" s="187" t="s">
        <v>235</v>
      </c>
      <c r="B50" s="188"/>
      <c r="C50" s="188" t="s">
        <v>161</v>
      </c>
      <c r="D50" s="194">
        <v>0</v>
      </c>
      <c r="E50" s="193"/>
      <c r="F50" s="194">
        <f t="shared" si="1"/>
        <v>0</v>
      </c>
      <c r="G50" s="193"/>
      <c r="H50" s="194">
        <f t="shared" si="0"/>
        <v>0</v>
      </c>
      <c r="I50" s="188"/>
      <c r="J50" s="179" t="s">
        <v>235</v>
      </c>
    </row>
    <row r="51" spans="1:10" ht="9" customHeight="1" x14ac:dyDescent="0.2">
      <c r="A51" s="187" t="s">
        <v>236</v>
      </c>
      <c r="B51" s="188"/>
      <c r="C51" s="188" t="s">
        <v>163</v>
      </c>
      <c r="D51" s="194">
        <v>0</v>
      </c>
      <c r="E51" s="193"/>
      <c r="F51" s="194">
        <f t="shared" si="1"/>
        <v>0</v>
      </c>
      <c r="G51" s="193"/>
      <c r="H51" s="194">
        <f t="shared" si="0"/>
        <v>0</v>
      </c>
      <c r="I51" s="188"/>
      <c r="J51" s="179" t="s">
        <v>236</v>
      </c>
    </row>
    <row r="52" spans="1:10" ht="9" customHeight="1" x14ac:dyDescent="0.2">
      <c r="A52" s="187" t="s">
        <v>237</v>
      </c>
      <c r="B52" s="188"/>
      <c r="C52" s="188" t="s">
        <v>165</v>
      </c>
      <c r="D52" s="194">
        <v>0</v>
      </c>
      <c r="E52" s="193"/>
      <c r="F52" s="194">
        <f t="shared" si="1"/>
        <v>0</v>
      </c>
      <c r="G52" s="193"/>
      <c r="H52" s="194">
        <f t="shared" si="0"/>
        <v>0</v>
      </c>
      <c r="I52" s="188"/>
      <c r="J52" s="179" t="s">
        <v>237</v>
      </c>
    </row>
    <row r="53" spans="1:10" ht="9" customHeight="1" x14ac:dyDescent="0.2">
      <c r="A53" s="187" t="s">
        <v>238</v>
      </c>
      <c r="B53" s="188"/>
      <c r="C53" s="188" t="s">
        <v>167</v>
      </c>
      <c r="D53" s="194">
        <v>0</v>
      </c>
      <c r="E53" s="193"/>
      <c r="F53" s="194">
        <f t="shared" si="1"/>
        <v>0</v>
      </c>
      <c r="G53" s="193"/>
      <c r="H53" s="194">
        <f t="shared" si="0"/>
        <v>0</v>
      </c>
      <c r="I53" s="188"/>
      <c r="J53" s="179" t="s">
        <v>238</v>
      </c>
    </row>
    <row r="54" spans="1:10" ht="9" customHeight="1" x14ac:dyDescent="0.2">
      <c r="A54" s="187" t="s">
        <v>239</v>
      </c>
      <c r="B54" s="188"/>
      <c r="C54" s="188" t="s">
        <v>169</v>
      </c>
      <c r="D54" s="194">
        <v>0</v>
      </c>
      <c r="E54" s="193"/>
      <c r="F54" s="194">
        <f t="shared" si="1"/>
        <v>0</v>
      </c>
      <c r="G54" s="193"/>
      <c r="H54" s="194">
        <f t="shared" si="0"/>
        <v>0</v>
      </c>
      <c r="I54" s="188"/>
      <c r="J54" s="179" t="s">
        <v>239</v>
      </c>
    </row>
    <row r="55" spans="1:10" ht="9" customHeight="1" x14ac:dyDescent="0.2">
      <c r="A55" s="187" t="s">
        <v>240</v>
      </c>
      <c r="B55" s="188"/>
      <c r="C55" s="188" t="s">
        <v>171</v>
      </c>
      <c r="D55" s="194">
        <v>0</v>
      </c>
      <c r="E55" s="193"/>
      <c r="F55" s="194">
        <f t="shared" si="1"/>
        <v>0</v>
      </c>
      <c r="G55" s="193"/>
      <c r="H55" s="194">
        <f t="shared" si="0"/>
        <v>0</v>
      </c>
      <c r="I55" s="188"/>
      <c r="J55" s="179" t="s">
        <v>240</v>
      </c>
    </row>
    <row r="56" spans="1:10" ht="9" customHeight="1" x14ac:dyDescent="0.2">
      <c r="A56" s="187" t="s">
        <v>241</v>
      </c>
      <c r="B56" s="188"/>
      <c r="C56" s="188" t="s">
        <v>242</v>
      </c>
      <c r="D56" s="409">
        <v>82796</v>
      </c>
      <c r="E56" s="193"/>
      <c r="F56" s="194">
        <f t="shared" si="1"/>
        <v>0</v>
      </c>
      <c r="G56" s="193"/>
      <c r="H56" s="194">
        <f t="shared" si="0"/>
        <v>0</v>
      </c>
      <c r="I56" s="188"/>
      <c r="J56" s="179" t="s">
        <v>241</v>
      </c>
    </row>
    <row r="57" spans="1:10" ht="9" customHeight="1" x14ac:dyDescent="0.2">
      <c r="A57" s="187" t="s">
        <v>243</v>
      </c>
      <c r="B57" s="188"/>
      <c r="C57" s="188" t="s">
        <v>244</v>
      </c>
      <c r="D57" s="194">
        <f>SUM(D49:D56)</f>
        <v>142588</v>
      </c>
      <c r="E57" s="188"/>
      <c r="F57" s="196">
        <f>SUM(F49:F56)</f>
        <v>0</v>
      </c>
      <c r="G57" s="188"/>
      <c r="H57" s="196">
        <f>SUM(H49:H56)</f>
        <v>0</v>
      </c>
      <c r="I57" s="188"/>
      <c r="J57" s="179" t="s">
        <v>243</v>
      </c>
    </row>
    <row r="58" spans="1:10" ht="9" customHeight="1" x14ac:dyDescent="0.2">
      <c r="A58" s="187" t="s">
        <v>245</v>
      </c>
      <c r="B58" s="188"/>
      <c r="C58" s="188" t="s">
        <v>246</v>
      </c>
      <c r="D58" s="410">
        <v>0</v>
      </c>
      <c r="E58" s="197"/>
      <c r="F58" s="194">
        <f t="shared" si="1"/>
        <v>0</v>
      </c>
      <c r="G58" s="197"/>
      <c r="H58" s="198">
        <f t="shared" si="0"/>
        <v>0</v>
      </c>
      <c r="I58" s="188"/>
      <c r="J58" s="179" t="s">
        <v>245</v>
      </c>
    </row>
    <row r="59" spans="1:10" ht="9" customHeight="1" x14ac:dyDescent="0.2">
      <c r="A59" s="187" t="s">
        <v>247</v>
      </c>
      <c r="B59" s="188"/>
      <c r="C59" s="188" t="s">
        <v>248</v>
      </c>
      <c r="D59" s="199">
        <v>0</v>
      </c>
      <c r="E59" s="197"/>
      <c r="F59" s="194">
        <f t="shared" si="1"/>
        <v>0</v>
      </c>
      <c r="G59" s="197"/>
      <c r="H59" s="198">
        <f t="shared" si="0"/>
        <v>0</v>
      </c>
      <c r="I59" s="188"/>
      <c r="J59" s="179" t="s">
        <v>247</v>
      </c>
    </row>
    <row r="60" spans="1:10" ht="9" customHeight="1" x14ac:dyDescent="0.2">
      <c r="A60" s="187" t="s">
        <v>249</v>
      </c>
      <c r="B60" s="188"/>
      <c r="C60" s="188" t="s">
        <v>250</v>
      </c>
      <c r="D60" s="411">
        <v>254</v>
      </c>
      <c r="E60" s="197"/>
      <c r="F60" s="194">
        <f t="shared" si="1"/>
        <v>0</v>
      </c>
      <c r="G60" s="197"/>
      <c r="H60" s="198">
        <f t="shared" si="0"/>
        <v>0</v>
      </c>
      <c r="I60" s="188"/>
      <c r="J60" s="179" t="s">
        <v>249</v>
      </c>
    </row>
    <row r="61" spans="1:10" ht="9" customHeight="1" x14ac:dyDescent="0.2">
      <c r="A61" s="187" t="s">
        <v>251</v>
      </c>
      <c r="B61" s="188"/>
      <c r="C61" s="188" t="s">
        <v>252</v>
      </c>
      <c r="D61" s="194">
        <f>D48+D57+D58+D59+D60</f>
        <v>252899</v>
      </c>
      <c r="E61" s="188"/>
      <c r="F61" s="196">
        <f>F48+SUM(F57:F60)</f>
        <v>0</v>
      </c>
      <c r="G61" s="188"/>
      <c r="H61" s="196">
        <f>H48+SUM(H57:H60)</f>
        <v>0</v>
      </c>
      <c r="I61" s="188"/>
      <c r="J61" s="179" t="s">
        <v>251</v>
      </c>
    </row>
    <row r="62" spans="1:10" ht="9" customHeight="1" x14ac:dyDescent="0.2">
      <c r="A62" s="200"/>
      <c r="B62" s="167"/>
      <c r="C62" s="167"/>
      <c r="D62" s="167"/>
      <c r="E62" s="167"/>
      <c r="F62" s="167"/>
      <c r="G62" s="167"/>
      <c r="H62" s="167"/>
      <c r="I62" s="167"/>
      <c r="J62" s="183"/>
    </row>
    <row r="63" spans="1:10" ht="9" customHeight="1" x14ac:dyDescent="0.2">
      <c r="A63" s="200" t="s">
        <v>36</v>
      </c>
      <c r="B63" s="167" t="s">
        <v>253</v>
      </c>
      <c r="C63" s="167" t="s">
        <v>254</v>
      </c>
      <c r="D63" s="201"/>
      <c r="E63" s="167"/>
      <c r="F63" s="167"/>
      <c r="G63" s="167"/>
      <c r="H63" s="167"/>
      <c r="I63" s="167"/>
      <c r="J63" s="183"/>
    </row>
    <row r="64" spans="1:10" ht="9" customHeight="1" x14ac:dyDescent="0.2">
      <c r="A64" s="200"/>
      <c r="B64" s="167"/>
      <c r="C64" s="167" t="s">
        <v>255</v>
      </c>
      <c r="D64" s="167"/>
      <c r="E64" s="167"/>
      <c r="F64" s="167"/>
      <c r="G64" s="167"/>
      <c r="H64" s="167"/>
      <c r="I64" s="167"/>
      <c r="J64" s="183"/>
    </row>
    <row r="65" spans="1:10" ht="9" customHeight="1" x14ac:dyDescent="0.2">
      <c r="A65" s="200"/>
      <c r="B65" s="167"/>
      <c r="C65" s="167"/>
      <c r="D65" s="167"/>
      <c r="E65" s="167"/>
      <c r="F65" s="167"/>
      <c r="G65" s="167"/>
      <c r="H65" s="167"/>
      <c r="I65" s="167"/>
      <c r="J65" s="183"/>
    </row>
    <row r="66" spans="1:10" ht="9" customHeight="1" x14ac:dyDescent="0.2">
      <c r="A66" s="200"/>
      <c r="B66" s="167"/>
      <c r="C66" s="167"/>
      <c r="D66" s="167"/>
      <c r="E66" s="167"/>
      <c r="F66" s="167"/>
      <c r="G66" s="167"/>
      <c r="H66" s="167"/>
      <c r="I66" s="167"/>
      <c r="J66" s="183"/>
    </row>
    <row r="67" spans="1:10" ht="9" customHeight="1" x14ac:dyDescent="0.2">
      <c r="A67" s="200"/>
      <c r="B67" s="167"/>
      <c r="C67" s="167"/>
      <c r="D67" s="167"/>
      <c r="E67" s="167"/>
      <c r="F67" s="167"/>
      <c r="G67" s="167"/>
      <c r="H67" s="167"/>
      <c r="I67" s="167"/>
      <c r="J67" s="183"/>
    </row>
    <row r="68" spans="1:10" ht="9" customHeight="1" x14ac:dyDescent="0.2">
      <c r="A68" s="200"/>
      <c r="B68" s="167"/>
      <c r="C68" s="167"/>
      <c r="D68" s="167"/>
      <c r="E68" s="167"/>
      <c r="F68" s="167"/>
      <c r="G68" s="167"/>
      <c r="H68" s="167"/>
      <c r="I68" s="167"/>
      <c r="J68" s="183"/>
    </row>
    <row r="69" spans="1:10" ht="9" customHeight="1" x14ac:dyDescent="0.2">
      <c r="A69" s="200"/>
      <c r="B69" s="167"/>
      <c r="C69" s="167"/>
      <c r="D69" s="167"/>
      <c r="E69" s="167"/>
      <c r="F69" s="167"/>
      <c r="G69" s="167"/>
      <c r="H69" s="167"/>
      <c r="I69" s="167"/>
      <c r="J69" s="183"/>
    </row>
    <row r="70" spans="1:10" ht="9" customHeight="1" thickBot="1" x14ac:dyDescent="0.25">
      <c r="A70" s="202"/>
      <c r="B70" s="203"/>
      <c r="C70" s="203"/>
      <c r="D70" s="203"/>
      <c r="E70" s="203"/>
      <c r="F70" s="203"/>
      <c r="G70" s="203"/>
      <c r="H70" s="203"/>
      <c r="I70" s="203"/>
      <c r="J70" s="204"/>
    </row>
    <row r="71" spans="1:10" ht="15.75" thickTop="1" x14ac:dyDescent="0.2">
      <c r="A71" s="205"/>
      <c r="B71" s="167"/>
      <c r="C71" s="167"/>
      <c r="D71" s="167"/>
      <c r="E71" s="167"/>
      <c r="F71" s="205" t="s">
        <v>256</v>
      </c>
      <c r="G71" s="167"/>
      <c r="H71" s="167"/>
      <c r="I71" s="167"/>
      <c r="J71" s="167"/>
    </row>
    <row r="72" spans="1:10" x14ac:dyDescent="0.2">
      <c r="A72" s="167"/>
      <c r="B72" s="167"/>
      <c r="C72" s="167"/>
      <c r="D72" s="167"/>
      <c r="E72" s="167"/>
      <c r="F72" s="167"/>
      <c r="G72" s="167"/>
      <c r="H72" s="167"/>
      <c r="I72" s="167"/>
      <c r="J72" s="167"/>
    </row>
  </sheetData>
  <mergeCells count="1">
    <mergeCell ref="F5:J5"/>
  </mergeCells>
  <printOptions horizontalCentered="1"/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D1" sqref="D1:F1048576"/>
    </sheetView>
  </sheetViews>
  <sheetFormatPr defaultColWidth="21.1640625" defaultRowHeight="15" x14ac:dyDescent="0.2"/>
  <cols>
    <col min="1" max="1" width="43" style="169" customWidth="1"/>
    <col min="2" max="2" width="5.5" style="169" customWidth="1"/>
    <col min="3" max="3" width="7" style="169" customWidth="1"/>
    <col min="4" max="4" width="16.33203125" style="169" customWidth="1"/>
    <col min="5" max="5" width="7" style="169" customWidth="1"/>
    <col min="6" max="6" width="16.1640625" style="169" customWidth="1"/>
    <col min="7" max="7" width="7" style="169" customWidth="1"/>
    <col min="8" max="8" width="16.1640625" style="169" customWidth="1"/>
    <col min="9" max="9" width="7" style="169" customWidth="1"/>
    <col min="10" max="10" width="16.1640625" style="169" customWidth="1"/>
    <col min="11" max="11" width="7" style="169" customWidth="1"/>
    <col min="12" max="12" width="2.5" style="169" customWidth="1"/>
    <col min="13" max="13" width="5.5" style="169" customWidth="1"/>
    <col min="14" max="16384" width="21.1640625" style="169"/>
  </cols>
  <sheetData>
    <row r="1" spans="1:14" ht="13.5" customHeight="1" x14ac:dyDescent="0.2">
      <c r="A1" s="206"/>
      <c r="B1" s="207" t="str">
        <f>[1]Title!A1</f>
        <v>Road Initials:    KCSR          Year:   2023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>
        <v>83</v>
      </c>
      <c r="N1" s="206"/>
    </row>
    <row r="2" spans="1:14" ht="3" customHeight="1" thickBot="1" x14ac:dyDescent="0.25">
      <c r="A2" s="20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206"/>
    </row>
    <row r="3" spans="1:14" s="211" customFormat="1" ht="9.75" customHeight="1" thickTop="1" x14ac:dyDescent="0.2">
      <c r="A3" s="165"/>
      <c r="B3" s="208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  <c r="N3" s="165"/>
    </row>
    <row r="4" spans="1:14" s="211" customFormat="1" ht="9.75" customHeight="1" x14ac:dyDescent="0.2">
      <c r="A4" s="165"/>
      <c r="B4" s="212" t="s">
        <v>257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165"/>
    </row>
    <row r="5" spans="1:14" s="211" customFormat="1" ht="9.75" customHeight="1" x14ac:dyDescent="0.2">
      <c r="A5" s="165"/>
      <c r="B5" s="212" t="s">
        <v>258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165"/>
    </row>
    <row r="6" spans="1:14" s="211" customFormat="1" ht="9.75" customHeight="1" x14ac:dyDescent="0.2">
      <c r="A6" s="165"/>
      <c r="B6" s="215" t="s">
        <v>1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4"/>
      <c r="N6" s="165"/>
    </row>
    <row r="7" spans="1:14" s="211" customFormat="1" ht="9.75" customHeight="1" x14ac:dyDescent="0.2">
      <c r="A7" s="165"/>
      <c r="B7" s="216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8"/>
      <c r="N7" s="165"/>
    </row>
    <row r="8" spans="1:14" s="211" customFormat="1" ht="9.75" customHeight="1" x14ac:dyDescent="0.2">
      <c r="A8" s="167"/>
      <c r="B8" s="219"/>
      <c r="C8" s="181"/>
      <c r="D8" s="174"/>
      <c r="E8" s="182"/>
      <c r="F8" s="174"/>
      <c r="G8" s="182"/>
      <c r="H8" s="174"/>
      <c r="I8" s="182"/>
      <c r="J8" s="174"/>
      <c r="K8" s="174"/>
      <c r="L8" s="182"/>
      <c r="M8" s="175"/>
      <c r="N8" s="114"/>
    </row>
    <row r="9" spans="1:14" s="211" customFormat="1" ht="9.75" customHeight="1" x14ac:dyDescent="0.2">
      <c r="A9" s="167"/>
      <c r="B9" s="219"/>
      <c r="C9" s="181"/>
      <c r="D9" s="174" t="s">
        <v>259</v>
      </c>
      <c r="E9" s="182"/>
      <c r="F9" s="174" t="s">
        <v>260</v>
      </c>
      <c r="G9" s="182"/>
      <c r="H9" s="174" t="s">
        <v>261</v>
      </c>
      <c r="I9" s="182"/>
      <c r="J9" s="174" t="s">
        <v>262</v>
      </c>
      <c r="K9" s="174"/>
      <c r="L9" s="182"/>
      <c r="M9" s="175" t="s">
        <v>36</v>
      </c>
      <c r="N9" s="114"/>
    </row>
    <row r="10" spans="1:14" s="211" customFormat="1" ht="9.75" customHeight="1" x14ac:dyDescent="0.2">
      <c r="A10" s="167"/>
      <c r="B10" s="219"/>
      <c r="C10" s="181"/>
      <c r="D10" s="174" t="s">
        <v>263</v>
      </c>
      <c r="E10" s="182"/>
      <c r="F10" s="174" t="s">
        <v>264</v>
      </c>
      <c r="G10" s="182"/>
      <c r="H10" s="174" t="s">
        <v>265</v>
      </c>
      <c r="I10" s="182"/>
      <c r="J10" s="174" t="s">
        <v>266</v>
      </c>
      <c r="K10" s="174"/>
      <c r="L10" s="182"/>
      <c r="M10" s="175" t="s">
        <v>36</v>
      </c>
      <c r="N10" s="220"/>
    </row>
    <row r="11" spans="1:14" s="211" customFormat="1" ht="9.75" customHeight="1" x14ac:dyDescent="0.2">
      <c r="A11" s="167"/>
      <c r="B11" s="219" t="s">
        <v>81</v>
      </c>
      <c r="C11" s="185" t="s">
        <v>191</v>
      </c>
      <c r="D11" s="174" t="s">
        <v>265</v>
      </c>
      <c r="E11" s="182"/>
      <c r="F11" s="174" t="s">
        <v>265</v>
      </c>
      <c r="G11" s="182"/>
      <c r="H11" s="174" t="s">
        <v>36</v>
      </c>
      <c r="I11" s="182"/>
      <c r="J11" s="174" t="s">
        <v>36</v>
      </c>
      <c r="K11" s="174"/>
      <c r="L11" s="182"/>
      <c r="M11" s="175" t="s">
        <v>81</v>
      </c>
      <c r="N11" s="220"/>
    </row>
    <row r="12" spans="1:14" s="211" customFormat="1" ht="9.75" customHeight="1" x14ac:dyDescent="0.2">
      <c r="A12" s="221" t="s">
        <v>91</v>
      </c>
      <c r="B12" s="219" t="s">
        <v>90</v>
      </c>
      <c r="C12" s="185" t="s">
        <v>195</v>
      </c>
      <c r="D12" s="174"/>
      <c r="E12" s="182"/>
      <c r="F12" s="174"/>
      <c r="G12" s="182"/>
      <c r="H12" s="174"/>
      <c r="I12" s="182"/>
      <c r="J12" s="174"/>
      <c r="K12" s="174"/>
      <c r="L12" s="182"/>
      <c r="M12" s="175" t="s">
        <v>90</v>
      </c>
      <c r="N12" s="222"/>
    </row>
    <row r="13" spans="1:14" s="211" customFormat="1" ht="9.75" customHeight="1" x14ac:dyDescent="0.2">
      <c r="A13" s="221" t="s">
        <v>20</v>
      </c>
      <c r="B13" s="223"/>
      <c r="C13" s="188"/>
      <c r="D13" s="190" t="s">
        <v>37</v>
      </c>
      <c r="E13" s="191"/>
      <c r="F13" s="190" t="s">
        <v>94</v>
      </c>
      <c r="G13" s="191"/>
      <c r="H13" s="190" t="s">
        <v>95</v>
      </c>
      <c r="I13" s="191"/>
      <c r="J13" s="190" t="s">
        <v>267</v>
      </c>
      <c r="K13" s="190"/>
      <c r="L13" s="191"/>
      <c r="M13" s="224" t="s">
        <v>36</v>
      </c>
      <c r="N13" s="114"/>
    </row>
    <row r="14" spans="1:14" s="211" customFormat="1" ht="9.75" customHeight="1" x14ac:dyDescent="0.2">
      <c r="A14" s="167" t="s">
        <v>199</v>
      </c>
      <c r="B14" s="225" t="s">
        <v>97</v>
      </c>
      <c r="C14" s="193"/>
      <c r="D14" s="226">
        <v>0</v>
      </c>
      <c r="E14" s="227"/>
      <c r="F14" s="226">
        <v>0</v>
      </c>
      <c r="G14" s="227"/>
      <c r="H14" s="194">
        <f>'82 P330'!F19+'82 P330'!H19+'83 P330'!D14-'83 P330'!F14</f>
        <v>0</v>
      </c>
      <c r="I14" s="228"/>
      <c r="J14" s="194">
        <f>'82 P330'!D19+'83 P330'!H14</f>
        <v>0</v>
      </c>
      <c r="K14" s="194"/>
      <c r="L14" s="193"/>
      <c r="M14" s="229" t="s">
        <v>97</v>
      </c>
    </row>
    <row r="15" spans="1:14" s="211" customFormat="1" ht="9.75" customHeight="1" x14ac:dyDescent="0.2">
      <c r="A15" s="167" t="s">
        <v>98</v>
      </c>
      <c r="B15" s="223" t="s">
        <v>99</v>
      </c>
      <c r="C15" s="188"/>
      <c r="D15" s="226">
        <v>0</v>
      </c>
      <c r="E15" s="227"/>
      <c r="F15" s="226">
        <v>0</v>
      </c>
      <c r="G15" s="227"/>
      <c r="H15" s="194">
        <f>'82 P330'!F20+'82 P330'!H20+'83 P330'!D15-'83 P330'!F15</f>
        <v>0</v>
      </c>
      <c r="I15" s="230"/>
      <c r="J15" s="194">
        <f>'82 P330'!D20+'83 P330'!H15</f>
        <v>0</v>
      </c>
      <c r="K15" s="196"/>
      <c r="L15" s="188"/>
      <c r="M15" s="224" t="s">
        <v>99</v>
      </c>
    </row>
    <row r="16" spans="1:14" s="211" customFormat="1" ht="9.75" customHeight="1" x14ac:dyDescent="0.2">
      <c r="A16" s="167" t="s">
        <v>202</v>
      </c>
      <c r="B16" s="223" t="s">
        <v>101</v>
      </c>
      <c r="C16" s="188"/>
      <c r="D16" s="226">
        <v>0</v>
      </c>
      <c r="E16" s="227"/>
      <c r="F16" s="226">
        <v>0</v>
      </c>
      <c r="G16" s="227"/>
      <c r="H16" s="194">
        <f>'82 P330'!F21+'82 P330'!H21+'83 P330'!D16-'83 P330'!F16</f>
        <v>0</v>
      </c>
      <c r="I16" s="230"/>
      <c r="J16" s="194">
        <f>'82 P330'!D21+'83 P330'!H16</f>
        <v>0</v>
      </c>
      <c r="K16" s="196"/>
      <c r="L16" s="188"/>
      <c r="M16" s="224" t="s">
        <v>101</v>
      </c>
    </row>
    <row r="17" spans="1:13" s="211" customFormat="1" ht="9.75" customHeight="1" x14ac:dyDescent="0.2">
      <c r="A17" s="167" t="s">
        <v>102</v>
      </c>
      <c r="B17" s="223" t="s">
        <v>103</v>
      </c>
      <c r="C17" s="188"/>
      <c r="D17" s="226">
        <v>0</v>
      </c>
      <c r="E17" s="227"/>
      <c r="F17" s="226">
        <v>0</v>
      </c>
      <c r="G17" s="227"/>
      <c r="H17" s="194">
        <f>'82 P330'!F22+'82 P330'!H22+'83 P330'!D17-'83 P330'!F17</f>
        <v>0</v>
      </c>
      <c r="I17" s="230"/>
      <c r="J17" s="194">
        <f>'82 P330'!D22+'83 P330'!H17</f>
        <v>0</v>
      </c>
      <c r="K17" s="196"/>
      <c r="L17" s="188"/>
      <c r="M17" s="224" t="s">
        <v>103</v>
      </c>
    </row>
    <row r="18" spans="1:13" s="211" customFormat="1" ht="9.75" customHeight="1" x14ac:dyDescent="0.2">
      <c r="A18" s="167" t="s">
        <v>104</v>
      </c>
      <c r="B18" s="223" t="s">
        <v>105</v>
      </c>
      <c r="C18" s="188"/>
      <c r="D18" s="226">
        <v>0</v>
      </c>
      <c r="E18" s="227"/>
      <c r="F18" s="226">
        <v>0</v>
      </c>
      <c r="G18" s="227"/>
      <c r="H18" s="194">
        <f>'82 P330'!F23+'82 P330'!H23+'83 P330'!D18-'83 P330'!F18</f>
        <v>0</v>
      </c>
      <c r="I18" s="230"/>
      <c r="J18" s="194">
        <f>'82 P330'!D23+'83 P330'!H18</f>
        <v>0</v>
      </c>
      <c r="K18" s="196"/>
      <c r="L18" s="188"/>
      <c r="M18" s="224" t="s">
        <v>105</v>
      </c>
    </row>
    <row r="19" spans="1:13" s="211" customFormat="1" ht="9.75" customHeight="1" x14ac:dyDescent="0.2">
      <c r="A19" s="167" t="s">
        <v>106</v>
      </c>
      <c r="B19" s="223" t="s">
        <v>107</v>
      </c>
      <c r="C19" s="188"/>
      <c r="D19" s="226">
        <v>0</v>
      </c>
      <c r="E19" s="227"/>
      <c r="F19" s="226">
        <v>0</v>
      </c>
      <c r="G19" s="227"/>
      <c r="H19" s="194">
        <f>'82 P330'!F24+'82 P330'!H24+'83 P330'!D19-'83 P330'!F19</f>
        <v>0</v>
      </c>
      <c r="I19" s="230"/>
      <c r="J19" s="194">
        <f>'82 P330'!D24+'83 P330'!H19</f>
        <v>0</v>
      </c>
      <c r="K19" s="196"/>
      <c r="L19" s="188"/>
      <c r="M19" s="224" t="s">
        <v>107</v>
      </c>
    </row>
    <row r="20" spans="1:13" s="211" customFormat="1" ht="9.75" customHeight="1" x14ac:dyDescent="0.2">
      <c r="A20" s="167" t="s">
        <v>108</v>
      </c>
      <c r="B20" s="223" t="s">
        <v>109</v>
      </c>
      <c r="C20" s="188"/>
      <c r="D20" s="226">
        <v>0</v>
      </c>
      <c r="E20" s="227"/>
      <c r="F20" s="226">
        <v>0</v>
      </c>
      <c r="G20" s="227"/>
      <c r="H20" s="194">
        <f>'82 P330'!F25+'82 P330'!H25+'83 P330'!D20-'83 P330'!F20</f>
        <v>0</v>
      </c>
      <c r="I20" s="230"/>
      <c r="J20" s="194">
        <f>'82 P330'!D25+'83 P330'!H20</f>
        <v>0</v>
      </c>
      <c r="K20" s="196"/>
      <c r="L20" s="188"/>
      <c r="M20" s="224" t="s">
        <v>109</v>
      </c>
    </row>
    <row r="21" spans="1:13" s="211" customFormat="1" ht="9.75" customHeight="1" x14ac:dyDescent="0.2">
      <c r="A21" s="167" t="s">
        <v>110</v>
      </c>
      <c r="B21" s="223" t="s">
        <v>111</v>
      </c>
      <c r="C21" s="188"/>
      <c r="D21" s="226">
        <v>0</v>
      </c>
      <c r="E21" s="227"/>
      <c r="F21" s="226">
        <v>0</v>
      </c>
      <c r="G21" s="227"/>
      <c r="H21" s="194">
        <f>'82 P330'!F26+'82 P330'!H26+'83 P330'!D21-'83 P330'!F21</f>
        <v>0</v>
      </c>
      <c r="I21" s="230"/>
      <c r="J21" s="194">
        <f>'82 P330'!D26+'83 P330'!H21</f>
        <v>0</v>
      </c>
      <c r="K21" s="196"/>
      <c r="L21" s="188"/>
      <c r="M21" s="224" t="s">
        <v>111</v>
      </c>
    </row>
    <row r="22" spans="1:13" s="211" customFormat="1" ht="9.75" customHeight="1" x14ac:dyDescent="0.2">
      <c r="A22" s="167" t="s">
        <v>112</v>
      </c>
      <c r="B22" s="223" t="s">
        <v>113</v>
      </c>
      <c r="C22" s="188"/>
      <c r="D22" s="226">
        <v>0</v>
      </c>
      <c r="E22" s="227"/>
      <c r="F22" s="226">
        <v>0</v>
      </c>
      <c r="G22" s="227"/>
      <c r="H22" s="194">
        <f>'82 P330'!F27+'82 P330'!H27+'83 P330'!D22-'83 P330'!F22</f>
        <v>0</v>
      </c>
      <c r="I22" s="230"/>
      <c r="J22" s="194">
        <f>'82 P330'!D27+'83 P330'!H22</f>
        <v>0</v>
      </c>
      <c r="K22" s="196"/>
      <c r="L22" s="188"/>
      <c r="M22" s="224" t="s">
        <v>113</v>
      </c>
    </row>
    <row r="23" spans="1:13" s="211" customFormat="1" ht="9.75" customHeight="1" x14ac:dyDescent="0.2">
      <c r="A23" s="167" t="s">
        <v>114</v>
      </c>
      <c r="B23" s="223" t="s">
        <v>115</v>
      </c>
      <c r="C23" s="188"/>
      <c r="D23" s="226">
        <v>0</v>
      </c>
      <c r="E23" s="227"/>
      <c r="F23" s="226">
        <v>0</v>
      </c>
      <c r="G23" s="227"/>
      <c r="H23" s="194">
        <f>'82 P330'!F28+'82 P330'!H28+'83 P330'!D23-'83 P330'!F23</f>
        <v>0</v>
      </c>
      <c r="I23" s="230"/>
      <c r="J23" s="194">
        <f>'82 P330'!D28+'83 P330'!H23</f>
        <v>0</v>
      </c>
      <c r="K23" s="196"/>
      <c r="L23" s="188"/>
      <c r="M23" s="224" t="s">
        <v>115</v>
      </c>
    </row>
    <row r="24" spans="1:13" s="211" customFormat="1" ht="9.75" customHeight="1" x14ac:dyDescent="0.2">
      <c r="A24" s="167" t="s">
        <v>116</v>
      </c>
      <c r="B24" s="223" t="s">
        <v>117</v>
      </c>
      <c r="C24" s="188"/>
      <c r="D24" s="226">
        <v>0</v>
      </c>
      <c r="E24" s="227"/>
      <c r="F24" s="226">
        <v>3</v>
      </c>
      <c r="G24" s="227"/>
      <c r="H24" s="194">
        <f>'82 P330'!F29+'82 P330'!H29+'83 P330'!D24-'83 P330'!F24</f>
        <v>-3</v>
      </c>
      <c r="I24" s="230"/>
      <c r="J24" s="194">
        <f>'82 P330'!D29+'83 P330'!H24</f>
        <v>6</v>
      </c>
      <c r="K24" s="196"/>
      <c r="L24" s="188"/>
      <c r="M24" s="224" t="s">
        <v>117</v>
      </c>
    </row>
    <row r="25" spans="1:13" s="211" customFormat="1" ht="9.75" customHeight="1" x14ac:dyDescent="0.2">
      <c r="A25" s="167" t="s">
        <v>118</v>
      </c>
      <c r="B25" s="223" t="s">
        <v>119</v>
      </c>
      <c r="C25" s="188"/>
      <c r="D25" s="226">
        <v>0</v>
      </c>
      <c r="E25" s="227"/>
      <c r="F25" s="226">
        <v>0</v>
      </c>
      <c r="G25" s="227"/>
      <c r="H25" s="194">
        <f>'82 P330'!F30+'82 P330'!H30+'83 P330'!D25-'83 P330'!F25</f>
        <v>0</v>
      </c>
      <c r="I25" s="230"/>
      <c r="J25" s="194">
        <f>'82 P330'!D30+'83 P330'!H25</f>
        <v>0</v>
      </c>
      <c r="K25" s="196"/>
      <c r="L25" s="188"/>
      <c r="M25" s="224" t="s">
        <v>119</v>
      </c>
    </row>
    <row r="26" spans="1:13" s="211" customFormat="1" ht="9.75" customHeight="1" x14ac:dyDescent="0.2">
      <c r="A26" s="167" t="s">
        <v>120</v>
      </c>
      <c r="B26" s="223" t="s">
        <v>121</v>
      </c>
      <c r="C26" s="188"/>
      <c r="D26" s="226">
        <v>0</v>
      </c>
      <c r="E26" s="227"/>
      <c r="F26" s="226">
        <v>0</v>
      </c>
      <c r="G26" s="227"/>
      <c r="H26" s="194">
        <f>'82 P330'!F31+'82 P330'!H31+'83 P330'!D26-'83 P330'!F26</f>
        <v>0</v>
      </c>
      <c r="I26" s="230"/>
      <c r="J26" s="194">
        <f>'82 P330'!D31+'83 P330'!H26</f>
        <v>0</v>
      </c>
      <c r="K26" s="196"/>
      <c r="L26" s="188"/>
      <c r="M26" s="224" t="s">
        <v>121</v>
      </c>
    </row>
    <row r="27" spans="1:13" s="211" customFormat="1" ht="9.75" customHeight="1" x14ac:dyDescent="0.2">
      <c r="A27" s="167" t="s">
        <v>122</v>
      </c>
      <c r="B27" s="223" t="s">
        <v>123</v>
      </c>
      <c r="C27" s="188"/>
      <c r="D27" s="226">
        <v>0</v>
      </c>
      <c r="E27" s="227"/>
      <c r="F27" s="226">
        <v>0</v>
      </c>
      <c r="G27" s="227"/>
      <c r="H27" s="194">
        <f>'82 P330'!F32+'82 P330'!H32+'83 P330'!D27-'83 P330'!F27</f>
        <v>0</v>
      </c>
      <c r="I27" s="230"/>
      <c r="J27" s="194">
        <f>'82 P330'!D32+'83 P330'!H27</f>
        <v>0</v>
      </c>
      <c r="K27" s="196"/>
      <c r="L27" s="188"/>
      <c r="M27" s="224" t="s">
        <v>123</v>
      </c>
    </row>
    <row r="28" spans="1:13" s="211" customFormat="1" ht="9.75" customHeight="1" x14ac:dyDescent="0.2">
      <c r="A28" s="167" t="s">
        <v>124</v>
      </c>
      <c r="B28" s="223" t="s">
        <v>125</v>
      </c>
      <c r="C28" s="188"/>
      <c r="D28" s="226">
        <v>0</v>
      </c>
      <c r="E28" s="227"/>
      <c r="F28" s="226">
        <v>0</v>
      </c>
      <c r="G28" s="227"/>
      <c r="H28" s="194">
        <f>'82 P330'!F33+'82 P330'!H33+'83 P330'!D28-'83 P330'!F28</f>
        <v>0</v>
      </c>
      <c r="I28" s="230"/>
      <c r="J28" s="194">
        <f>'82 P330'!D33+'83 P330'!H28</f>
        <v>0</v>
      </c>
      <c r="K28" s="196"/>
      <c r="L28" s="188"/>
      <c r="M28" s="224" t="s">
        <v>125</v>
      </c>
    </row>
    <row r="29" spans="1:13" s="211" customFormat="1" ht="9.75" customHeight="1" x14ac:dyDescent="0.2">
      <c r="A29" s="167" t="s">
        <v>126</v>
      </c>
      <c r="B29" s="223" t="s">
        <v>127</v>
      </c>
      <c r="C29" s="188"/>
      <c r="D29" s="226">
        <v>0</v>
      </c>
      <c r="E29" s="227"/>
      <c r="F29" s="226">
        <v>0</v>
      </c>
      <c r="G29" s="227"/>
      <c r="H29" s="194">
        <f>'82 P330'!F34+'82 P330'!H34+'83 P330'!D29-'83 P330'!F29</f>
        <v>0</v>
      </c>
      <c r="I29" s="230"/>
      <c r="J29" s="194">
        <f>'82 P330'!D34+'83 P330'!H29</f>
        <v>0</v>
      </c>
      <c r="K29" s="196"/>
      <c r="L29" s="188"/>
      <c r="M29" s="224" t="s">
        <v>127</v>
      </c>
    </row>
    <row r="30" spans="1:13" s="211" customFormat="1" ht="9.75" customHeight="1" x14ac:dyDescent="0.2">
      <c r="A30" s="167" t="s">
        <v>128</v>
      </c>
      <c r="B30" s="223" t="s">
        <v>129</v>
      </c>
      <c r="C30" s="188"/>
      <c r="D30" s="226">
        <v>0</v>
      </c>
      <c r="E30" s="227"/>
      <c r="F30" s="226">
        <v>0</v>
      </c>
      <c r="G30" s="227"/>
      <c r="H30" s="194">
        <f>'82 P330'!F35+'82 P330'!H35+'83 P330'!D30-'83 P330'!F30</f>
        <v>0</v>
      </c>
      <c r="I30" s="230"/>
      <c r="J30" s="194">
        <f>'82 P330'!D35+'83 P330'!H30</f>
        <v>0</v>
      </c>
      <c r="K30" s="196"/>
      <c r="L30" s="188"/>
      <c r="M30" s="224" t="s">
        <v>129</v>
      </c>
    </row>
    <row r="31" spans="1:13" s="211" customFormat="1" ht="9.75" customHeight="1" x14ac:dyDescent="0.2">
      <c r="A31" s="167" t="s">
        <v>130</v>
      </c>
      <c r="B31" s="223" t="s">
        <v>131</v>
      </c>
      <c r="C31" s="188"/>
      <c r="D31" s="226">
        <v>0</v>
      </c>
      <c r="E31" s="227"/>
      <c r="F31" s="226">
        <v>0</v>
      </c>
      <c r="G31" s="227"/>
      <c r="H31" s="194">
        <f>'82 P330'!F36+'82 P330'!H36+'83 P330'!D31-'83 P330'!F31</f>
        <v>0</v>
      </c>
      <c r="I31" s="230"/>
      <c r="J31" s="194">
        <f>'82 P330'!D36+'83 P330'!H31</f>
        <v>0</v>
      </c>
      <c r="K31" s="196"/>
      <c r="L31" s="188"/>
      <c r="M31" s="224" t="s">
        <v>131</v>
      </c>
    </row>
    <row r="32" spans="1:13" s="211" customFormat="1" ht="9.75" customHeight="1" x14ac:dyDescent="0.2">
      <c r="A32" s="167" t="s">
        <v>132</v>
      </c>
      <c r="B32" s="223" t="s">
        <v>133</v>
      </c>
      <c r="C32" s="188"/>
      <c r="D32" s="226">
        <v>0</v>
      </c>
      <c r="E32" s="227"/>
      <c r="F32" s="226">
        <v>0</v>
      </c>
      <c r="G32" s="227"/>
      <c r="H32" s="194">
        <f>'82 P330'!F37+'82 P330'!H37+'83 P330'!D32-'83 P330'!F32</f>
        <v>0</v>
      </c>
      <c r="I32" s="230"/>
      <c r="J32" s="194">
        <f>'82 P330'!D37+'83 P330'!H32</f>
        <v>0</v>
      </c>
      <c r="K32" s="196"/>
      <c r="L32" s="188"/>
      <c r="M32" s="224" t="s">
        <v>133</v>
      </c>
    </row>
    <row r="33" spans="1:14" s="211" customFormat="1" ht="9.75" customHeight="1" x14ac:dyDescent="0.2">
      <c r="A33" s="167" t="s">
        <v>134</v>
      </c>
      <c r="B33" s="223" t="s">
        <v>135</v>
      </c>
      <c r="C33" s="188"/>
      <c r="D33" s="226">
        <v>0</v>
      </c>
      <c r="E33" s="227"/>
      <c r="F33" s="226">
        <v>4189</v>
      </c>
      <c r="G33" s="227"/>
      <c r="H33" s="194">
        <f>'82 P330'!F38+'82 P330'!H38+'83 P330'!D33-'83 P330'!F33</f>
        <v>-4189</v>
      </c>
      <c r="I33" s="230"/>
      <c r="J33" s="194">
        <f>'82 P330'!D38+'83 P330'!H33</f>
        <v>38666</v>
      </c>
      <c r="K33" s="196"/>
      <c r="L33" s="188"/>
      <c r="M33" s="224" t="s">
        <v>135</v>
      </c>
      <c r="N33" s="231"/>
    </row>
    <row r="34" spans="1:14" s="211" customFormat="1" ht="9.75" customHeight="1" x14ac:dyDescent="0.2">
      <c r="A34" s="167" t="s">
        <v>136</v>
      </c>
      <c r="B34" s="223" t="s">
        <v>137</v>
      </c>
      <c r="C34" s="188"/>
      <c r="D34" s="226">
        <v>0</v>
      </c>
      <c r="E34" s="227"/>
      <c r="F34" s="226">
        <v>9376</v>
      </c>
      <c r="G34" s="227"/>
      <c r="H34" s="194">
        <f>'82 P330'!F39+'82 P330'!H39+'83 P330'!D34-'83 P330'!F34</f>
        <v>-9376</v>
      </c>
      <c r="I34" s="230"/>
      <c r="J34" s="194">
        <f>'82 P330'!D39+'83 P330'!H34</f>
        <v>57817</v>
      </c>
      <c r="K34" s="196"/>
      <c r="L34" s="188"/>
      <c r="M34" s="224" t="s">
        <v>137</v>
      </c>
      <c r="N34" s="231"/>
    </row>
    <row r="35" spans="1:14" s="211" customFormat="1" ht="9.75" customHeight="1" x14ac:dyDescent="0.2">
      <c r="A35" s="167" t="s">
        <v>138</v>
      </c>
      <c r="B35" s="223" t="s">
        <v>139</v>
      </c>
      <c r="C35" s="188"/>
      <c r="D35" s="226">
        <v>0</v>
      </c>
      <c r="E35" s="227"/>
      <c r="F35" s="226">
        <v>0</v>
      </c>
      <c r="G35" s="227"/>
      <c r="H35" s="194">
        <f>'82 P330'!F40+'82 P330'!H40+'83 P330'!D35-'83 P330'!F35</f>
        <v>0</v>
      </c>
      <c r="I35" s="230"/>
      <c r="J35" s="194">
        <f>'82 P330'!D40+'83 P330'!H35</f>
        <v>0</v>
      </c>
      <c r="K35" s="196"/>
      <c r="L35" s="188"/>
      <c r="M35" s="224" t="s">
        <v>139</v>
      </c>
    </row>
    <row r="36" spans="1:14" s="211" customFormat="1" ht="9.75" customHeight="1" x14ac:dyDescent="0.2">
      <c r="A36" s="167" t="s">
        <v>140</v>
      </c>
      <c r="B36" s="223" t="s">
        <v>141</v>
      </c>
      <c r="C36" s="188"/>
      <c r="D36" s="226">
        <v>0</v>
      </c>
      <c r="E36" s="227"/>
      <c r="F36" s="226">
        <v>0</v>
      </c>
      <c r="G36" s="227"/>
      <c r="H36" s="194">
        <f>'82 P330'!F41+'82 P330'!H41+'83 P330'!D36-'83 P330'!F36</f>
        <v>0</v>
      </c>
      <c r="I36" s="230"/>
      <c r="J36" s="194">
        <f>'82 P330'!D41+'83 P330'!H36</f>
        <v>0</v>
      </c>
      <c r="K36" s="196"/>
      <c r="L36" s="188"/>
      <c r="M36" s="224" t="s">
        <v>141</v>
      </c>
    </row>
    <row r="37" spans="1:14" s="211" customFormat="1" ht="9.75" customHeight="1" x14ac:dyDescent="0.2">
      <c r="A37" s="167" t="s">
        <v>142</v>
      </c>
      <c r="B37" s="223" t="s">
        <v>143</v>
      </c>
      <c r="C37" s="188"/>
      <c r="D37" s="226">
        <v>0</v>
      </c>
      <c r="E37" s="227"/>
      <c r="F37" s="226">
        <v>0</v>
      </c>
      <c r="G37" s="227"/>
      <c r="H37" s="194">
        <f>'82 P330'!F42+'82 P330'!H42+'83 P330'!D37-'83 P330'!F37</f>
        <v>0</v>
      </c>
      <c r="I37" s="230"/>
      <c r="J37" s="194">
        <f>'82 P330'!D42+'83 P330'!H37</f>
        <v>0</v>
      </c>
      <c r="K37" s="196"/>
      <c r="L37" s="188"/>
      <c r="M37" s="224" t="s">
        <v>143</v>
      </c>
    </row>
    <row r="38" spans="1:14" s="211" customFormat="1" ht="9.75" customHeight="1" x14ac:dyDescent="0.2">
      <c r="A38" s="167" t="s">
        <v>144</v>
      </c>
      <c r="B38" s="223" t="s">
        <v>145</v>
      </c>
      <c r="C38" s="188"/>
      <c r="D38" s="226">
        <v>0</v>
      </c>
      <c r="E38" s="227"/>
      <c r="F38" s="226">
        <v>0</v>
      </c>
      <c r="G38" s="227"/>
      <c r="H38" s="194">
        <f>'82 P330'!F43+'82 P330'!H43+'83 P330'!D38-'83 P330'!F38</f>
        <v>0</v>
      </c>
      <c r="I38" s="230"/>
      <c r="J38" s="194">
        <f>'82 P330'!D43+'83 P330'!H38</f>
        <v>0</v>
      </c>
      <c r="K38" s="196"/>
      <c r="L38" s="188"/>
      <c r="M38" s="224" t="s">
        <v>145</v>
      </c>
    </row>
    <row r="39" spans="1:14" s="211" customFormat="1" ht="9.75" customHeight="1" x14ac:dyDescent="0.2">
      <c r="A39" s="167" t="s">
        <v>146</v>
      </c>
      <c r="B39" s="223" t="s">
        <v>147</v>
      </c>
      <c r="C39" s="188"/>
      <c r="D39" s="226">
        <v>0</v>
      </c>
      <c r="E39" s="227"/>
      <c r="F39" s="226">
        <v>0</v>
      </c>
      <c r="G39" s="227"/>
      <c r="H39" s="194">
        <f>'82 P330'!F44+'82 P330'!H44+'83 P330'!D39-'83 P330'!F39</f>
        <v>0</v>
      </c>
      <c r="I39" s="230"/>
      <c r="J39" s="194">
        <f>'82 P330'!D44+'83 P330'!H39</f>
        <v>0</v>
      </c>
      <c r="K39" s="196"/>
      <c r="L39" s="188"/>
      <c r="M39" s="224" t="s">
        <v>147</v>
      </c>
    </row>
    <row r="40" spans="1:14" s="211" customFormat="1" ht="9.75" customHeight="1" x14ac:dyDescent="0.2">
      <c r="A40" s="167" t="s">
        <v>148</v>
      </c>
      <c r="B40" s="223" t="s">
        <v>149</v>
      </c>
      <c r="C40" s="188"/>
      <c r="D40" s="226">
        <v>0</v>
      </c>
      <c r="E40" s="227"/>
      <c r="F40" s="226">
        <v>0</v>
      </c>
      <c r="G40" s="227"/>
      <c r="H40" s="194">
        <f>'82 P330'!F45+'82 P330'!H45+'83 P330'!D40-'83 P330'!F40</f>
        <v>0</v>
      </c>
      <c r="I40" s="230"/>
      <c r="J40" s="194">
        <f>'82 P330'!D45+'83 P330'!H40</f>
        <v>0</v>
      </c>
      <c r="K40" s="196"/>
      <c r="L40" s="188"/>
      <c r="M40" s="224" t="s">
        <v>149</v>
      </c>
    </row>
    <row r="41" spans="1:14" s="211" customFormat="1" ht="9.75" customHeight="1" x14ac:dyDescent="0.2">
      <c r="A41" s="167" t="s">
        <v>150</v>
      </c>
      <c r="B41" s="223" t="s">
        <v>151</v>
      </c>
      <c r="C41" s="188"/>
      <c r="D41" s="226">
        <v>0</v>
      </c>
      <c r="E41" s="227"/>
      <c r="F41" s="226">
        <v>0</v>
      </c>
      <c r="G41" s="227"/>
      <c r="H41" s="194">
        <f>'82 P330'!F46+'82 P330'!H46+'83 P330'!D41-'83 P330'!F41</f>
        <v>0</v>
      </c>
      <c r="I41" s="230"/>
      <c r="J41" s="194">
        <f>'82 P330'!D46+'83 P330'!H41</f>
        <v>0</v>
      </c>
      <c r="K41" s="196"/>
      <c r="L41" s="188"/>
      <c r="M41" s="224" t="s">
        <v>151</v>
      </c>
    </row>
    <row r="42" spans="1:14" s="211" customFormat="1" ht="9.75" customHeight="1" x14ac:dyDescent="0.2">
      <c r="A42" s="167" t="s">
        <v>230</v>
      </c>
      <c r="B42" s="223" t="s">
        <v>153</v>
      </c>
      <c r="C42" s="188"/>
      <c r="D42" s="226">
        <v>0</v>
      </c>
      <c r="E42" s="227"/>
      <c r="F42" s="226">
        <v>0</v>
      </c>
      <c r="G42" s="227"/>
      <c r="H42" s="194">
        <f>'82 P330'!F47+'82 P330'!H47+'83 P330'!D42-'83 P330'!F42</f>
        <v>0</v>
      </c>
      <c r="I42" s="230"/>
      <c r="J42" s="194">
        <f>'82 P330'!D47+'83 P330'!H42</f>
        <v>0</v>
      </c>
      <c r="K42" s="196"/>
      <c r="L42" s="188"/>
      <c r="M42" s="224" t="s">
        <v>153</v>
      </c>
    </row>
    <row r="43" spans="1:14" s="211" customFormat="1" ht="9.75" customHeight="1" x14ac:dyDescent="0.2">
      <c r="A43" s="167" t="s">
        <v>232</v>
      </c>
      <c r="B43" s="223" t="s">
        <v>155</v>
      </c>
      <c r="C43" s="188"/>
      <c r="D43" s="194">
        <f>SUM(D14:D42)</f>
        <v>0</v>
      </c>
      <c r="E43" s="232"/>
      <c r="F43" s="194">
        <f>SUM(F14:F42)</f>
        <v>13568</v>
      </c>
      <c r="G43" s="232"/>
      <c r="H43" s="194">
        <f>SUM(H14:H42)</f>
        <v>-13568</v>
      </c>
      <c r="I43" s="232"/>
      <c r="J43" s="194">
        <f>SUM(J14:J42)</f>
        <v>96489</v>
      </c>
      <c r="K43" s="196"/>
      <c r="L43" s="188"/>
      <c r="M43" s="224" t="s">
        <v>155</v>
      </c>
    </row>
    <row r="44" spans="1:14" s="211" customFormat="1" ht="9.75" customHeight="1" x14ac:dyDescent="0.2">
      <c r="A44" s="167" t="s">
        <v>234</v>
      </c>
      <c r="B44" s="223" t="s">
        <v>158</v>
      </c>
      <c r="C44" s="188"/>
      <c r="D44" s="411">
        <v>0</v>
      </c>
      <c r="E44" s="227"/>
      <c r="F44" s="411">
        <v>22758</v>
      </c>
      <c r="G44" s="228"/>
      <c r="H44" s="194">
        <f>'82 P330'!F49+'82 P330'!H49+'83 P330'!D44-'83 P330'!F44</f>
        <v>-22758</v>
      </c>
      <c r="I44" s="230"/>
      <c r="J44" s="194">
        <f>'82 P330'!D49+'83 P330'!H44</f>
        <v>37034</v>
      </c>
      <c r="K44" s="196"/>
      <c r="L44" s="188"/>
      <c r="M44" s="224" t="s">
        <v>158</v>
      </c>
    </row>
    <row r="45" spans="1:14" s="211" customFormat="1" ht="9.75" customHeight="1" x14ac:dyDescent="0.2">
      <c r="A45" s="167" t="s">
        <v>161</v>
      </c>
      <c r="B45" s="223" t="s">
        <v>160</v>
      </c>
      <c r="C45" s="188"/>
      <c r="D45" s="226">
        <v>0</v>
      </c>
      <c r="E45" s="227"/>
      <c r="F45" s="226">
        <v>0</v>
      </c>
      <c r="G45" s="228"/>
      <c r="H45" s="194">
        <f>'82 P330'!F50+'82 P330'!H50+'83 P330'!D45-'83 P330'!F45</f>
        <v>0</v>
      </c>
      <c r="I45" s="230"/>
      <c r="J45" s="194">
        <f>'82 P330'!D50+'83 P330'!H45</f>
        <v>0</v>
      </c>
      <c r="K45" s="196"/>
      <c r="L45" s="188"/>
      <c r="M45" s="224" t="s">
        <v>160</v>
      </c>
    </row>
    <row r="46" spans="1:14" s="211" customFormat="1" ht="9.75" customHeight="1" x14ac:dyDescent="0.2">
      <c r="A46" s="167" t="s">
        <v>163</v>
      </c>
      <c r="B46" s="223" t="s">
        <v>162</v>
      </c>
      <c r="C46" s="188"/>
      <c r="D46" s="226">
        <v>0</v>
      </c>
      <c r="E46" s="227"/>
      <c r="F46" s="226">
        <v>0</v>
      </c>
      <c r="G46" s="228"/>
      <c r="H46" s="194">
        <f>'82 P330'!F51+'82 P330'!H51+'83 P330'!D46-'83 P330'!F46</f>
        <v>0</v>
      </c>
      <c r="I46" s="230"/>
      <c r="J46" s="194">
        <f>'82 P330'!D51+'83 P330'!H46</f>
        <v>0</v>
      </c>
      <c r="K46" s="196"/>
      <c r="L46" s="188"/>
      <c r="M46" s="224" t="s">
        <v>162</v>
      </c>
    </row>
    <row r="47" spans="1:14" s="211" customFormat="1" ht="9.75" customHeight="1" x14ac:dyDescent="0.2">
      <c r="A47" s="167" t="s">
        <v>165</v>
      </c>
      <c r="B47" s="223" t="s">
        <v>164</v>
      </c>
      <c r="C47" s="188"/>
      <c r="D47" s="226">
        <v>0</v>
      </c>
      <c r="E47" s="227"/>
      <c r="F47" s="226">
        <v>0</v>
      </c>
      <c r="G47" s="228"/>
      <c r="H47" s="194">
        <f>'82 P330'!F52+'82 P330'!H52+'83 P330'!D47-'83 P330'!F47</f>
        <v>0</v>
      </c>
      <c r="I47" s="230"/>
      <c r="J47" s="194">
        <f>'82 P330'!D52+'83 P330'!H47</f>
        <v>0</v>
      </c>
      <c r="K47" s="196"/>
      <c r="L47" s="188"/>
      <c r="M47" s="224" t="s">
        <v>164</v>
      </c>
    </row>
    <row r="48" spans="1:14" s="211" customFormat="1" ht="9.75" customHeight="1" x14ac:dyDescent="0.2">
      <c r="A48" s="167" t="s">
        <v>167</v>
      </c>
      <c r="B48" s="223" t="s">
        <v>166</v>
      </c>
      <c r="C48" s="188"/>
      <c r="D48" s="226">
        <v>0</v>
      </c>
      <c r="E48" s="227"/>
      <c r="F48" s="226">
        <v>0</v>
      </c>
      <c r="G48" s="228"/>
      <c r="H48" s="194">
        <f>'82 P330'!F53+'82 P330'!H53+'83 P330'!D48-'83 P330'!F48</f>
        <v>0</v>
      </c>
      <c r="I48" s="230"/>
      <c r="J48" s="194">
        <f>'82 P330'!D53+'83 P330'!H48</f>
        <v>0</v>
      </c>
      <c r="K48" s="196"/>
      <c r="L48" s="188"/>
      <c r="M48" s="224" t="s">
        <v>166</v>
      </c>
    </row>
    <row r="49" spans="1:14" s="211" customFormat="1" ht="9.75" customHeight="1" x14ac:dyDescent="0.2">
      <c r="A49" s="167" t="s">
        <v>169</v>
      </c>
      <c r="B49" s="223" t="s">
        <v>168</v>
      </c>
      <c r="C49" s="188"/>
      <c r="D49" s="226">
        <v>0</v>
      </c>
      <c r="E49" s="227"/>
      <c r="F49" s="226">
        <v>0</v>
      </c>
      <c r="G49" s="228"/>
      <c r="H49" s="194">
        <f>'82 P330'!F54+'82 P330'!H54+'83 P330'!D49-'83 P330'!F49</f>
        <v>0</v>
      </c>
      <c r="I49" s="230"/>
      <c r="J49" s="194">
        <f>'82 P330'!D54+'83 P330'!H49</f>
        <v>0</v>
      </c>
      <c r="K49" s="196"/>
      <c r="L49" s="188"/>
      <c r="M49" s="224" t="s">
        <v>168</v>
      </c>
    </row>
    <row r="50" spans="1:14" s="211" customFormat="1" ht="9.75" customHeight="1" x14ac:dyDescent="0.2">
      <c r="A50" s="167" t="s">
        <v>171</v>
      </c>
      <c r="B50" s="223" t="s">
        <v>170</v>
      </c>
      <c r="C50" s="188"/>
      <c r="D50" s="226">
        <v>0</v>
      </c>
      <c r="E50" s="227"/>
      <c r="F50" s="226">
        <v>0</v>
      </c>
      <c r="G50" s="228"/>
      <c r="H50" s="194">
        <f>'82 P330'!F55+'82 P330'!H55+'83 P330'!D50-'83 P330'!F50</f>
        <v>0</v>
      </c>
      <c r="I50" s="230"/>
      <c r="J50" s="194">
        <f>'82 P330'!D55+'83 P330'!H50</f>
        <v>0</v>
      </c>
      <c r="K50" s="196"/>
      <c r="L50" s="188"/>
      <c r="M50" s="224" t="s">
        <v>170</v>
      </c>
    </row>
    <row r="51" spans="1:14" s="211" customFormat="1" ht="9.75" customHeight="1" x14ac:dyDescent="0.2">
      <c r="A51" s="167" t="s">
        <v>242</v>
      </c>
      <c r="B51" s="223" t="s">
        <v>172</v>
      </c>
      <c r="C51" s="188"/>
      <c r="D51" s="226">
        <v>0</v>
      </c>
      <c r="E51" s="227"/>
      <c r="F51" s="226">
        <v>62699</v>
      </c>
      <c r="G51" s="228"/>
      <c r="H51" s="194">
        <f>'82 P330'!F56+'82 P330'!H56+'83 P330'!D51-'83 P330'!F51</f>
        <v>-62699</v>
      </c>
      <c r="I51" s="230"/>
      <c r="J51" s="194">
        <f>'82 P330'!D56+'83 P330'!H51</f>
        <v>20097</v>
      </c>
      <c r="K51" s="196"/>
      <c r="L51" s="188"/>
      <c r="M51" s="224" t="s">
        <v>172</v>
      </c>
    </row>
    <row r="52" spans="1:14" s="211" customFormat="1" ht="9.75" customHeight="1" x14ac:dyDescent="0.2">
      <c r="A52" s="167" t="s">
        <v>244</v>
      </c>
      <c r="B52" s="223" t="s">
        <v>175</v>
      </c>
      <c r="C52" s="188"/>
      <c r="D52" s="194">
        <f>SUM(D44:D51)</f>
        <v>0</v>
      </c>
      <c r="E52" s="232"/>
      <c r="F52" s="194">
        <f>SUM(F44:F51)</f>
        <v>85457</v>
      </c>
      <c r="G52" s="232"/>
      <c r="H52" s="194">
        <f>SUM(H44:H51)</f>
        <v>-85457</v>
      </c>
      <c r="I52" s="232"/>
      <c r="J52" s="194">
        <f>SUM(J44:J51)</f>
        <v>57131</v>
      </c>
      <c r="K52" s="196"/>
      <c r="L52" s="188"/>
      <c r="M52" s="224" t="s">
        <v>175</v>
      </c>
    </row>
    <row r="53" spans="1:14" s="211" customFormat="1" ht="9.75" customHeight="1" x14ac:dyDescent="0.2">
      <c r="A53" s="167" t="s">
        <v>246</v>
      </c>
      <c r="B53" s="223" t="s">
        <v>177</v>
      </c>
      <c r="C53" s="188"/>
      <c r="D53" s="411">
        <v>0</v>
      </c>
      <c r="E53" s="227"/>
      <c r="F53" s="411">
        <v>0</v>
      </c>
      <c r="G53" s="228"/>
      <c r="H53" s="194">
        <f>'82 P330'!F58+'82 P330'!H58+'83 P330'!D53-'83 P330'!F53</f>
        <v>0</v>
      </c>
      <c r="I53" s="230"/>
      <c r="J53" s="194">
        <f>'82 P330'!D58+'83 P330'!H53</f>
        <v>0</v>
      </c>
      <c r="K53" s="196"/>
      <c r="L53" s="188"/>
      <c r="M53" s="224" t="s">
        <v>177</v>
      </c>
    </row>
    <row r="54" spans="1:14" s="211" customFormat="1" ht="9.75" customHeight="1" x14ac:dyDescent="0.2">
      <c r="A54" s="167" t="s">
        <v>248</v>
      </c>
      <c r="B54" s="223" t="s">
        <v>268</v>
      </c>
      <c r="C54" s="188"/>
      <c r="D54" s="226">
        <v>0</v>
      </c>
      <c r="E54" s="227"/>
      <c r="F54" s="226">
        <v>0</v>
      </c>
      <c r="G54" s="228"/>
      <c r="H54" s="194">
        <f>'82 P330'!F59+'82 P330'!H59+'83 P330'!D54-'83 P330'!F54</f>
        <v>0</v>
      </c>
      <c r="I54" s="230"/>
      <c r="J54" s="194">
        <f>'82 P330'!D59+'83 P330'!H54</f>
        <v>0</v>
      </c>
      <c r="K54" s="196"/>
      <c r="L54" s="188"/>
      <c r="M54" s="224" t="s">
        <v>268</v>
      </c>
    </row>
    <row r="55" spans="1:14" s="211" customFormat="1" ht="9.75" customHeight="1" x14ac:dyDescent="0.2">
      <c r="A55" s="167" t="s">
        <v>250</v>
      </c>
      <c r="B55" s="223" t="s">
        <v>269</v>
      </c>
      <c r="C55" s="188"/>
      <c r="D55" s="411">
        <v>2035</v>
      </c>
      <c r="E55" s="227"/>
      <c r="F55" s="411">
        <v>0</v>
      </c>
      <c r="G55" s="228"/>
      <c r="H55" s="194">
        <f>'82 P330'!F60+'82 P330'!H60+'83 P330'!D55-'83 P330'!F55</f>
        <v>2035</v>
      </c>
      <c r="I55" s="230"/>
      <c r="J55" s="194">
        <f>'82 P330'!D60+'83 P330'!H55</f>
        <v>2289</v>
      </c>
      <c r="K55" s="196"/>
      <c r="L55" s="188"/>
      <c r="M55" s="224" t="s">
        <v>269</v>
      </c>
    </row>
    <row r="56" spans="1:14" s="211" customFormat="1" ht="9.75" customHeight="1" x14ac:dyDescent="0.2">
      <c r="A56" s="167" t="s">
        <v>252</v>
      </c>
      <c r="B56" s="223" t="s">
        <v>270</v>
      </c>
      <c r="C56" s="188"/>
      <c r="D56" s="194">
        <f>D43+D52+D53+D54+D55</f>
        <v>2035</v>
      </c>
      <c r="E56" s="230"/>
      <c r="F56" s="194">
        <f>F43+F52+F53+F54+F55</f>
        <v>99025</v>
      </c>
      <c r="G56" s="230"/>
      <c r="H56" s="194">
        <f>H43+H52+H53+H54+H55</f>
        <v>-96990</v>
      </c>
      <c r="I56" s="230"/>
      <c r="J56" s="194">
        <f>J43+J52+J53+J54+J55</f>
        <v>155909</v>
      </c>
      <c r="K56" s="196"/>
      <c r="L56" s="188"/>
      <c r="M56" s="224" t="s">
        <v>270</v>
      </c>
      <c r="N56" s="231"/>
    </row>
    <row r="57" spans="1:14" s="211" customFormat="1" ht="9.75" customHeight="1" x14ac:dyDescent="0.2">
      <c r="A57" s="114"/>
      <c r="B57" s="176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83"/>
    </row>
    <row r="58" spans="1:14" s="211" customFormat="1" ht="9.75" customHeight="1" x14ac:dyDescent="0.2">
      <c r="A58" s="114"/>
      <c r="B58" s="200"/>
      <c r="C58" s="167" t="s">
        <v>36</v>
      </c>
      <c r="D58" s="167"/>
      <c r="E58" s="167"/>
      <c r="F58" s="167"/>
      <c r="G58" s="167"/>
      <c r="H58" s="167"/>
      <c r="I58" s="167"/>
      <c r="J58" s="167"/>
      <c r="K58" s="167"/>
      <c r="L58" s="167"/>
      <c r="M58" s="183"/>
    </row>
    <row r="59" spans="1:14" s="211" customFormat="1" ht="9.75" customHeight="1" x14ac:dyDescent="0.2">
      <c r="A59" s="114"/>
      <c r="B59" s="200"/>
      <c r="C59" s="167"/>
      <c r="D59" s="167" t="s">
        <v>36</v>
      </c>
      <c r="E59" s="167"/>
      <c r="F59" s="167"/>
      <c r="G59" s="167"/>
      <c r="H59" s="167"/>
      <c r="I59" s="167"/>
      <c r="J59" s="167"/>
      <c r="K59" s="167"/>
      <c r="L59" s="167"/>
      <c r="M59" s="183"/>
    </row>
    <row r="60" spans="1:14" s="211" customFormat="1" ht="9.75" customHeight="1" x14ac:dyDescent="0.2">
      <c r="A60" s="114"/>
      <c r="B60" s="200"/>
      <c r="C60" s="167" t="s">
        <v>36</v>
      </c>
      <c r="D60" s="167"/>
      <c r="E60" s="167"/>
      <c r="F60" s="167"/>
      <c r="G60" s="167"/>
      <c r="H60" s="167"/>
      <c r="I60" s="167"/>
      <c r="J60" s="167"/>
      <c r="K60" s="167"/>
      <c r="L60" s="167"/>
      <c r="M60" s="183"/>
    </row>
    <row r="61" spans="1:14" s="211" customFormat="1" ht="9.75" customHeight="1" x14ac:dyDescent="0.2">
      <c r="A61" s="114"/>
      <c r="B61" s="200"/>
      <c r="C61" s="167" t="s">
        <v>36</v>
      </c>
      <c r="D61" s="167"/>
      <c r="E61" s="167"/>
      <c r="F61" s="167"/>
      <c r="G61" s="167"/>
      <c r="H61" s="167"/>
      <c r="I61" s="167"/>
      <c r="J61" s="167"/>
      <c r="K61" s="167"/>
      <c r="L61" s="167"/>
      <c r="M61" s="183"/>
    </row>
    <row r="62" spans="1:14" s="211" customFormat="1" ht="9.75" customHeight="1" x14ac:dyDescent="0.2">
      <c r="A62" s="114"/>
      <c r="B62" s="200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83"/>
    </row>
    <row r="63" spans="1:14" s="211" customFormat="1" ht="9.75" customHeight="1" thickBot="1" x14ac:dyDescent="0.25">
      <c r="A63" s="114"/>
      <c r="B63" s="202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4"/>
    </row>
    <row r="64" spans="1:14" s="211" customFormat="1" ht="9.75" customHeight="1" thickTop="1" x14ac:dyDescent="0.2">
      <c r="A64" s="165"/>
      <c r="B64" s="233" t="s">
        <v>271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</row>
    <row r="65" spans="14:14" x14ac:dyDescent="0.2">
      <c r="N65" s="211"/>
    </row>
  </sheetData>
  <printOptions horizontalCentered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opLeftCell="A22" zoomScale="110" zoomScaleNormal="110" workbookViewId="0">
      <selection activeCell="D18" sqref="D1:L1048576"/>
    </sheetView>
  </sheetViews>
  <sheetFormatPr defaultColWidth="21.1640625" defaultRowHeight="15" x14ac:dyDescent="0.2"/>
  <cols>
    <col min="1" max="1" width="4.83203125" style="236" customWidth="1"/>
    <col min="2" max="2" width="5.6640625" style="236" customWidth="1"/>
    <col min="3" max="3" width="35.1640625" style="236" customWidth="1"/>
    <col min="4" max="4" width="11.6640625" style="236" customWidth="1"/>
    <col min="5" max="5" width="1.6640625" style="236" customWidth="1"/>
    <col min="6" max="6" width="11.6640625" style="236" customWidth="1"/>
    <col min="7" max="7" width="1.6640625" style="236" customWidth="1"/>
    <col min="8" max="8" width="11.83203125" style="236" customWidth="1"/>
    <col min="9" max="9" width="2.5" style="236" customWidth="1"/>
    <col min="10" max="10" width="11.6640625" style="236" customWidth="1"/>
    <col min="11" max="11" width="2.5" style="236" customWidth="1"/>
    <col min="12" max="12" width="10.6640625" style="236" customWidth="1"/>
    <col min="13" max="13" width="4" style="236" customWidth="1"/>
    <col min="14" max="14" width="21.1640625" style="236"/>
    <col min="15" max="15" width="1.5" style="236" customWidth="1"/>
    <col min="16" max="16" width="4.83203125" style="236" customWidth="1"/>
    <col min="17" max="16384" width="21.1640625" style="236"/>
  </cols>
  <sheetData>
    <row r="1" spans="1:16" ht="13.5" customHeight="1" x14ac:dyDescent="0.2">
      <c r="A1" s="207" t="str">
        <f>[1]Title!A1</f>
        <v>Road Initials:    KCSR          Year:   2023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>
        <v>85</v>
      </c>
    </row>
    <row r="2" spans="1:16" ht="3" customHeight="1" thickBot="1" x14ac:dyDescent="0.25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16" ht="9.75" customHeight="1" thickTop="1" x14ac:dyDescent="0.2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9"/>
    </row>
    <row r="4" spans="1:16" ht="9.75" customHeight="1" x14ac:dyDescent="0.2">
      <c r="A4" s="240" t="s">
        <v>272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2"/>
    </row>
    <row r="5" spans="1:16" ht="9.75" customHeight="1" x14ac:dyDescent="0.2">
      <c r="A5" s="243" t="s">
        <v>273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2"/>
    </row>
    <row r="6" spans="1:16" ht="9.75" customHeight="1" x14ac:dyDescent="0.2">
      <c r="A6" s="243" t="s">
        <v>36</v>
      </c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2"/>
    </row>
    <row r="7" spans="1:16" ht="9.75" customHeight="1" x14ac:dyDescent="0.2">
      <c r="A7" s="244"/>
      <c r="B7" s="235" t="s">
        <v>274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45"/>
    </row>
    <row r="8" spans="1:16" ht="9.75" customHeight="1" x14ac:dyDescent="0.2">
      <c r="A8" s="244"/>
      <c r="B8" s="235" t="s">
        <v>275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45"/>
    </row>
    <row r="9" spans="1:16" ht="9.75" customHeight="1" x14ac:dyDescent="0.2">
      <c r="A9" s="244"/>
      <c r="B9" s="235" t="s">
        <v>276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45"/>
    </row>
    <row r="10" spans="1:16" ht="9.75" customHeight="1" x14ac:dyDescent="0.2">
      <c r="A10" s="244"/>
      <c r="B10" s="235" t="s">
        <v>277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45"/>
    </row>
    <row r="11" spans="1:16" ht="9.75" customHeight="1" x14ac:dyDescent="0.2">
      <c r="A11" s="244"/>
      <c r="B11" s="235" t="s">
        <v>278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45"/>
    </row>
    <row r="12" spans="1:16" ht="9.75" customHeight="1" x14ac:dyDescent="0.2">
      <c r="A12" s="244"/>
      <c r="B12" s="235" t="s">
        <v>279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45"/>
    </row>
    <row r="13" spans="1:16" ht="9.75" customHeight="1" x14ac:dyDescent="0.2">
      <c r="A13" s="244"/>
      <c r="B13" s="235" t="s">
        <v>280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45"/>
    </row>
    <row r="14" spans="1:16" ht="9.75" customHeight="1" x14ac:dyDescent="0.2">
      <c r="A14" s="244"/>
      <c r="B14" s="235" t="s">
        <v>281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45"/>
    </row>
    <row r="15" spans="1:16" ht="9.75" customHeight="1" x14ac:dyDescent="0.2">
      <c r="A15" s="244"/>
      <c r="B15" s="235" t="s">
        <v>282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45"/>
    </row>
    <row r="16" spans="1:16" ht="9.75" customHeight="1" x14ac:dyDescent="0.2">
      <c r="A16" s="244"/>
      <c r="B16" s="235" t="s">
        <v>283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45"/>
    </row>
    <row r="17" spans="1:16" ht="9.75" customHeight="1" x14ac:dyDescent="0.2">
      <c r="A17" s="244"/>
      <c r="B17" s="235" t="s">
        <v>284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45"/>
    </row>
    <row r="18" spans="1:16" ht="9.75" customHeight="1" x14ac:dyDescent="0.2">
      <c r="A18" s="246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8"/>
    </row>
    <row r="19" spans="1:16" ht="9.75" customHeight="1" x14ac:dyDescent="0.2">
      <c r="A19" s="249"/>
      <c r="B19" s="250"/>
      <c r="C19" s="250"/>
      <c r="D19" s="235"/>
      <c r="E19" s="250"/>
      <c r="F19" s="241" t="s">
        <v>285</v>
      </c>
      <c r="G19" s="241"/>
      <c r="H19" s="241"/>
      <c r="I19" s="251"/>
      <c r="J19" s="241" t="s">
        <v>286</v>
      </c>
      <c r="K19" s="241"/>
      <c r="L19" s="241"/>
      <c r="M19" s="251"/>
      <c r="N19" s="235"/>
      <c r="O19" s="250"/>
      <c r="P19" s="245"/>
    </row>
    <row r="20" spans="1:16" ht="9.75" customHeight="1" x14ac:dyDescent="0.2">
      <c r="A20" s="249"/>
      <c r="B20" s="250"/>
      <c r="C20" s="250"/>
      <c r="D20" s="235"/>
      <c r="E20" s="250"/>
      <c r="F20" s="252" t="s">
        <v>287</v>
      </c>
      <c r="G20" s="252"/>
      <c r="H20" s="252"/>
      <c r="I20" s="253"/>
      <c r="J20" s="252" t="s">
        <v>287</v>
      </c>
      <c r="K20" s="252"/>
      <c r="L20" s="252"/>
      <c r="M20" s="253"/>
      <c r="N20" s="235"/>
      <c r="O20" s="250"/>
      <c r="P20" s="245"/>
    </row>
    <row r="21" spans="1:16" ht="9.75" customHeight="1" x14ac:dyDescent="0.2">
      <c r="A21" s="249"/>
      <c r="B21" s="250"/>
      <c r="C21" s="250"/>
      <c r="D21" s="235"/>
      <c r="E21" s="250"/>
      <c r="F21" s="235"/>
      <c r="G21" s="250"/>
      <c r="H21" s="235"/>
      <c r="I21" s="250"/>
      <c r="J21" s="235"/>
      <c r="K21" s="250"/>
      <c r="L21" s="235"/>
      <c r="M21" s="250"/>
      <c r="N21" s="235"/>
      <c r="O21" s="250"/>
      <c r="P21" s="245"/>
    </row>
    <row r="22" spans="1:16" ht="9.75" customHeight="1" x14ac:dyDescent="0.2">
      <c r="A22" s="249"/>
      <c r="B22" s="250"/>
      <c r="C22" s="250"/>
      <c r="D22" s="241" t="s">
        <v>288</v>
      </c>
      <c r="E22" s="251"/>
      <c r="F22" s="241" t="s">
        <v>289</v>
      </c>
      <c r="G22" s="251"/>
      <c r="H22" s="254" t="s">
        <v>36</v>
      </c>
      <c r="I22" s="255" t="s">
        <v>36</v>
      </c>
      <c r="J22" s="235"/>
      <c r="K22" s="250"/>
      <c r="L22" s="254" t="s">
        <v>290</v>
      </c>
      <c r="M22" s="250"/>
      <c r="N22" s="241" t="s">
        <v>288</v>
      </c>
      <c r="O22" s="251"/>
      <c r="P22" s="245"/>
    </row>
    <row r="23" spans="1:16" ht="9.75" customHeight="1" x14ac:dyDescent="0.2">
      <c r="A23" s="256" t="s">
        <v>81</v>
      </c>
      <c r="B23" s="257" t="s">
        <v>191</v>
      </c>
      <c r="C23" s="250"/>
      <c r="D23" s="241" t="s">
        <v>291</v>
      </c>
      <c r="E23" s="251"/>
      <c r="F23" s="241" t="s">
        <v>292</v>
      </c>
      <c r="G23" s="251"/>
      <c r="H23" s="241" t="s">
        <v>293</v>
      </c>
      <c r="I23" s="251"/>
      <c r="J23" s="241" t="s">
        <v>294</v>
      </c>
      <c r="K23" s="251"/>
      <c r="L23" s="254" t="s">
        <v>295</v>
      </c>
      <c r="M23" s="251"/>
      <c r="N23" s="241" t="s">
        <v>296</v>
      </c>
      <c r="O23" s="251"/>
      <c r="P23" s="242" t="s">
        <v>81</v>
      </c>
    </row>
    <row r="24" spans="1:16" ht="9.75" customHeight="1" x14ac:dyDescent="0.2">
      <c r="A24" s="256" t="s">
        <v>90</v>
      </c>
      <c r="B24" s="257" t="s">
        <v>195</v>
      </c>
      <c r="C24" s="257" t="s">
        <v>91</v>
      </c>
      <c r="D24" s="241" t="s">
        <v>92</v>
      </c>
      <c r="E24" s="251"/>
      <c r="F24" s="241" t="s">
        <v>297</v>
      </c>
      <c r="G24" s="251"/>
      <c r="H24" s="241" t="s">
        <v>298</v>
      </c>
      <c r="I24" s="251"/>
      <c r="J24" s="254" t="s">
        <v>36</v>
      </c>
      <c r="K24" s="251"/>
      <c r="L24" s="254" t="s">
        <v>36</v>
      </c>
      <c r="M24" s="251"/>
      <c r="N24" s="241" t="s">
        <v>92</v>
      </c>
      <c r="O24" s="251"/>
      <c r="P24" s="242" t="s">
        <v>90</v>
      </c>
    </row>
    <row r="25" spans="1:16" ht="9.75" customHeight="1" x14ac:dyDescent="0.2">
      <c r="A25" s="258"/>
      <c r="B25" s="259"/>
      <c r="C25" s="260" t="s">
        <v>20</v>
      </c>
      <c r="D25" s="252" t="s">
        <v>23</v>
      </c>
      <c r="E25" s="253"/>
      <c r="F25" s="252" t="s">
        <v>26</v>
      </c>
      <c r="G25" s="253"/>
      <c r="H25" s="261" t="s">
        <v>299</v>
      </c>
      <c r="I25" s="253"/>
      <c r="J25" s="262" t="s">
        <v>300</v>
      </c>
      <c r="K25" s="253"/>
      <c r="L25" s="261" t="s">
        <v>301</v>
      </c>
      <c r="M25" s="253"/>
      <c r="N25" s="261" t="s">
        <v>302</v>
      </c>
      <c r="O25" s="263" t="s">
        <v>36</v>
      </c>
      <c r="P25" s="264" t="s">
        <v>36</v>
      </c>
    </row>
    <row r="26" spans="1:16" ht="9.75" customHeight="1" x14ac:dyDescent="0.2">
      <c r="A26" s="256"/>
      <c r="B26" s="250"/>
      <c r="C26" s="257" t="s">
        <v>96</v>
      </c>
      <c r="D26" s="235"/>
      <c r="E26" s="250"/>
      <c r="F26" s="235"/>
      <c r="G26" s="250"/>
      <c r="H26" s="235"/>
      <c r="I26" s="250"/>
      <c r="J26" s="235"/>
      <c r="K26" s="250"/>
      <c r="L26" s="235"/>
      <c r="M26" s="250"/>
      <c r="N26" s="235"/>
      <c r="O26" s="250"/>
      <c r="P26" s="242"/>
    </row>
    <row r="27" spans="1:16" ht="9.75" customHeight="1" x14ac:dyDescent="0.2">
      <c r="A27" s="258">
        <v>1</v>
      </c>
      <c r="B27" s="259"/>
      <c r="C27" s="259" t="s">
        <v>303</v>
      </c>
      <c r="D27" s="247">
        <v>0</v>
      </c>
      <c r="E27" s="259"/>
      <c r="F27" s="247">
        <v>0</v>
      </c>
      <c r="G27" s="259"/>
      <c r="H27" s="247">
        <v>0</v>
      </c>
      <c r="I27" s="259"/>
      <c r="J27" s="247">
        <v>0</v>
      </c>
      <c r="K27" s="259"/>
      <c r="L27" s="247">
        <v>0</v>
      </c>
      <c r="M27" s="259"/>
      <c r="N27" s="247">
        <f>D27+F27+H27-J27-L27</f>
        <v>0</v>
      </c>
      <c r="O27" s="259"/>
      <c r="P27" s="265">
        <v>1</v>
      </c>
    </row>
    <row r="28" spans="1:16" ht="9.75" customHeight="1" x14ac:dyDescent="0.2">
      <c r="A28" s="258">
        <v>2</v>
      </c>
      <c r="B28" s="259"/>
      <c r="C28" s="259" t="s">
        <v>304</v>
      </c>
      <c r="D28" s="247">
        <v>0</v>
      </c>
      <c r="E28" s="259"/>
      <c r="F28" s="247">
        <v>0</v>
      </c>
      <c r="G28" s="259"/>
      <c r="H28" s="247">
        <v>0</v>
      </c>
      <c r="I28" s="259"/>
      <c r="J28" s="247">
        <v>0</v>
      </c>
      <c r="K28" s="259"/>
      <c r="L28" s="247">
        <v>0</v>
      </c>
      <c r="M28" s="259"/>
      <c r="N28" s="247">
        <f t="shared" ref="N28:N55" si="0">D28+F28+H28-J28-L28</f>
        <v>0</v>
      </c>
      <c r="O28" s="259"/>
      <c r="P28" s="265">
        <v>2</v>
      </c>
    </row>
    <row r="29" spans="1:16" ht="9.75" customHeight="1" x14ac:dyDescent="0.2">
      <c r="A29" s="258">
        <v>3</v>
      </c>
      <c r="B29" s="259"/>
      <c r="C29" s="259" t="s">
        <v>305</v>
      </c>
      <c r="D29" s="247">
        <v>0</v>
      </c>
      <c r="E29" s="259"/>
      <c r="F29" s="247">
        <v>0</v>
      </c>
      <c r="G29" s="259"/>
      <c r="H29" s="247">
        <v>0</v>
      </c>
      <c r="I29" s="259"/>
      <c r="J29" s="247">
        <v>0</v>
      </c>
      <c r="K29" s="259"/>
      <c r="L29" s="247">
        <v>0</v>
      </c>
      <c r="M29" s="259"/>
      <c r="N29" s="247">
        <f t="shared" si="0"/>
        <v>0</v>
      </c>
      <c r="O29" s="259"/>
      <c r="P29" s="265">
        <v>3</v>
      </c>
    </row>
    <row r="30" spans="1:16" ht="9.75" customHeight="1" x14ac:dyDescent="0.2">
      <c r="A30" s="258">
        <v>4</v>
      </c>
      <c r="B30" s="259"/>
      <c r="C30" s="259" t="s">
        <v>306</v>
      </c>
      <c r="D30" s="247">
        <v>0</v>
      </c>
      <c r="E30" s="259"/>
      <c r="F30" s="247">
        <v>0</v>
      </c>
      <c r="G30" s="259"/>
      <c r="H30" s="247">
        <v>0</v>
      </c>
      <c r="I30" s="259"/>
      <c r="J30" s="247">
        <v>0</v>
      </c>
      <c r="K30" s="259"/>
      <c r="L30" s="247">
        <v>0</v>
      </c>
      <c r="M30" s="259"/>
      <c r="N30" s="247">
        <f t="shared" si="0"/>
        <v>0</v>
      </c>
      <c r="O30" s="259"/>
      <c r="P30" s="265">
        <v>4</v>
      </c>
    </row>
    <row r="31" spans="1:16" ht="9.75" customHeight="1" x14ac:dyDescent="0.2">
      <c r="A31" s="258">
        <v>5</v>
      </c>
      <c r="B31" s="259"/>
      <c r="C31" s="259" t="s">
        <v>307</v>
      </c>
      <c r="D31" s="247">
        <v>0</v>
      </c>
      <c r="E31" s="259"/>
      <c r="F31" s="247">
        <v>0</v>
      </c>
      <c r="G31" s="259"/>
      <c r="H31" s="247">
        <v>0</v>
      </c>
      <c r="I31" s="259"/>
      <c r="J31" s="247">
        <v>0</v>
      </c>
      <c r="K31" s="259"/>
      <c r="L31" s="247">
        <v>0</v>
      </c>
      <c r="M31" s="259"/>
      <c r="N31" s="247">
        <f t="shared" si="0"/>
        <v>0</v>
      </c>
      <c r="O31" s="259"/>
      <c r="P31" s="265">
        <v>5</v>
      </c>
    </row>
    <row r="32" spans="1:16" ht="9.75" customHeight="1" x14ac:dyDescent="0.2">
      <c r="A32" s="258">
        <v>6</v>
      </c>
      <c r="B32" s="259"/>
      <c r="C32" s="259" t="s">
        <v>308</v>
      </c>
      <c r="D32" s="247">
        <v>0</v>
      </c>
      <c r="E32" s="259"/>
      <c r="F32" s="247">
        <v>0</v>
      </c>
      <c r="G32" s="259"/>
      <c r="H32" s="247">
        <v>0</v>
      </c>
      <c r="I32" s="259"/>
      <c r="J32" s="247">
        <v>0</v>
      </c>
      <c r="K32" s="259"/>
      <c r="L32" s="247">
        <v>0</v>
      </c>
      <c r="M32" s="259"/>
      <c r="N32" s="247">
        <f t="shared" si="0"/>
        <v>0</v>
      </c>
      <c r="O32" s="259"/>
      <c r="P32" s="265">
        <v>6</v>
      </c>
    </row>
    <row r="33" spans="1:16" ht="9.75" customHeight="1" x14ac:dyDescent="0.2">
      <c r="A33" s="258">
        <v>7</v>
      </c>
      <c r="B33" s="259"/>
      <c r="C33" s="259" t="s">
        <v>309</v>
      </c>
      <c r="D33" s="247">
        <v>0</v>
      </c>
      <c r="E33" s="259"/>
      <c r="F33" s="247">
        <v>0</v>
      </c>
      <c r="G33" s="259"/>
      <c r="H33" s="247">
        <v>0</v>
      </c>
      <c r="I33" s="259"/>
      <c r="J33" s="247">
        <v>0</v>
      </c>
      <c r="K33" s="259"/>
      <c r="L33" s="247">
        <v>0</v>
      </c>
      <c r="M33" s="259"/>
      <c r="N33" s="247">
        <f t="shared" si="0"/>
        <v>0</v>
      </c>
      <c r="O33" s="259"/>
      <c r="P33" s="265">
        <v>7</v>
      </c>
    </row>
    <row r="34" spans="1:16" ht="9.75" customHeight="1" x14ac:dyDescent="0.2">
      <c r="A34" s="258">
        <v>8</v>
      </c>
      <c r="B34" s="259"/>
      <c r="C34" s="259" t="s">
        <v>310</v>
      </c>
      <c r="D34" s="247">
        <v>0</v>
      </c>
      <c r="E34" s="259"/>
      <c r="F34" s="247">
        <v>0</v>
      </c>
      <c r="G34" s="259"/>
      <c r="H34" s="247">
        <v>0</v>
      </c>
      <c r="I34" s="259"/>
      <c r="J34" s="247">
        <v>0</v>
      </c>
      <c r="K34" s="259"/>
      <c r="L34" s="247">
        <v>0</v>
      </c>
      <c r="M34" s="259"/>
      <c r="N34" s="247">
        <f t="shared" si="0"/>
        <v>0</v>
      </c>
      <c r="O34" s="259"/>
      <c r="P34" s="265">
        <v>8</v>
      </c>
    </row>
    <row r="35" spans="1:16" ht="9.75" customHeight="1" x14ac:dyDescent="0.2">
      <c r="A35" s="258">
        <v>9</v>
      </c>
      <c r="B35" s="259"/>
      <c r="C35" s="259" t="s">
        <v>311</v>
      </c>
      <c r="D35" s="247">
        <v>0</v>
      </c>
      <c r="E35" s="259"/>
      <c r="F35" s="247">
        <v>0</v>
      </c>
      <c r="G35" s="259"/>
      <c r="H35" s="247">
        <v>0</v>
      </c>
      <c r="I35" s="259"/>
      <c r="J35" s="247">
        <v>0</v>
      </c>
      <c r="K35" s="259"/>
      <c r="L35" s="247">
        <v>0</v>
      </c>
      <c r="M35" s="259"/>
      <c r="N35" s="247">
        <f t="shared" si="0"/>
        <v>0</v>
      </c>
      <c r="O35" s="259"/>
      <c r="P35" s="265">
        <v>9</v>
      </c>
    </row>
    <row r="36" spans="1:16" ht="9.75" customHeight="1" x14ac:dyDescent="0.2">
      <c r="A36" s="258">
        <v>10</v>
      </c>
      <c r="B36" s="259"/>
      <c r="C36" s="259" t="s">
        <v>312</v>
      </c>
      <c r="D36" s="247">
        <v>6</v>
      </c>
      <c r="E36" s="259"/>
      <c r="F36" s="247">
        <v>1</v>
      </c>
      <c r="G36" s="259"/>
      <c r="H36" s="247">
        <v>0</v>
      </c>
      <c r="I36" s="259"/>
      <c r="J36" s="247">
        <v>0</v>
      </c>
      <c r="K36" s="259"/>
      <c r="L36" s="247">
        <v>-6</v>
      </c>
      <c r="M36" s="259"/>
      <c r="N36" s="247">
        <f>D36+F36+H36-J36+L36</f>
        <v>1</v>
      </c>
      <c r="O36" s="259"/>
      <c r="P36" s="265">
        <v>10</v>
      </c>
    </row>
    <row r="37" spans="1:16" ht="9.75" customHeight="1" x14ac:dyDescent="0.2">
      <c r="A37" s="258">
        <v>11</v>
      </c>
      <c r="B37" s="259"/>
      <c r="C37" s="259" t="s">
        <v>313</v>
      </c>
      <c r="D37" s="247">
        <v>0</v>
      </c>
      <c r="E37" s="259"/>
      <c r="F37" s="247">
        <v>0</v>
      </c>
      <c r="G37" s="259"/>
      <c r="H37" s="247">
        <v>0</v>
      </c>
      <c r="I37" s="259"/>
      <c r="J37" s="247">
        <v>0</v>
      </c>
      <c r="K37" s="266"/>
      <c r="L37" s="247">
        <v>0</v>
      </c>
      <c r="M37" s="259"/>
      <c r="N37" s="247">
        <f t="shared" si="0"/>
        <v>0</v>
      </c>
      <c r="O37" s="259"/>
      <c r="P37" s="265">
        <v>11</v>
      </c>
    </row>
    <row r="38" spans="1:16" ht="9.75" customHeight="1" x14ac:dyDescent="0.2">
      <c r="A38" s="258">
        <v>12</v>
      </c>
      <c r="B38" s="259"/>
      <c r="C38" s="259" t="s">
        <v>314</v>
      </c>
      <c r="D38" s="247">
        <v>0</v>
      </c>
      <c r="E38" s="259"/>
      <c r="F38" s="247">
        <v>0</v>
      </c>
      <c r="G38" s="259"/>
      <c r="H38" s="247">
        <v>0</v>
      </c>
      <c r="I38" s="259"/>
      <c r="J38" s="247">
        <v>0</v>
      </c>
      <c r="K38" s="259"/>
      <c r="L38" s="247">
        <v>0</v>
      </c>
      <c r="M38" s="259"/>
      <c r="N38" s="247">
        <f t="shared" si="0"/>
        <v>0</v>
      </c>
      <c r="O38" s="259"/>
      <c r="P38" s="265">
        <v>12</v>
      </c>
    </row>
    <row r="39" spans="1:16" ht="9.75" customHeight="1" x14ac:dyDescent="0.2">
      <c r="A39" s="258">
        <v>13</v>
      </c>
      <c r="B39" s="259"/>
      <c r="C39" s="259" t="s">
        <v>315</v>
      </c>
      <c r="D39" s="247">
        <v>0</v>
      </c>
      <c r="E39" s="259"/>
      <c r="F39" s="247">
        <v>0</v>
      </c>
      <c r="G39" s="259"/>
      <c r="H39" s="247">
        <v>0</v>
      </c>
      <c r="I39" s="259"/>
      <c r="J39" s="247">
        <v>0</v>
      </c>
      <c r="K39" s="259"/>
      <c r="L39" s="247">
        <v>0</v>
      </c>
      <c r="M39" s="259"/>
      <c r="N39" s="247">
        <f t="shared" si="0"/>
        <v>0</v>
      </c>
      <c r="O39" s="259"/>
      <c r="P39" s="265">
        <v>13</v>
      </c>
    </row>
    <row r="40" spans="1:16" ht="9.75" customHeight="1" x14ac:dyDescent="0.2">
      <c r="A40" s="258">
        <v>14</v>
      </c>
      <c r="B40" s="259"/>
      <c r="C40" s="259" t="s">
        <v>316</v>
      </c>
      <c r="D40" s="247">
        <v>0</v>
      </c>
      <c r="E40" s="259"/>
      <c r="F40" s="247">
        <v>0</v>
      </c>
      <c r="G40" s="259"/>
      <c r="H40" s="247">
        <v>0</v>
      </c>
      <c r="I40" s="259"/>
      <c r="J40" s="247">
        <v>0</v>
      </c>
      <c r="K40" s="259"/>
      <c r="L40" s="247">
        <v>0</v>
      </c>
      <c r="M40" s="259"/>
      <c r="N40" s="247">
        <f t="shared" si="0"/>
        <v>0</v>
      </c>
      <c r="O40" s="259"/>
      <c r="P40" s="265">
        <v>14</v>
      </c>
    </row>
    <row r="41" spans="1:16" ht="9.75" customHeight="1" x14ac:dyDescent="0.2">
      <c r="A41" s="258">
        <v>15</v>
      </c>
      <c r="B41" s="259"/>
      <c r="C41" s="259" t="s">
        <v>317</v>
      </c>
      <c r="D41" s="247">
        <v>0</v>
      </c>
      <c r="E41" s="259"/>
      <c r="F41" s="247">
        <v>0</v>
      </c>
      <c r="G41" s="259"/>
      <c r="H41" s="247">
        <v>0</v>
      </c>
      <c r="I41" s="259"/>
      <c r="J41" s="247">
        <v>0</v>
      </c>
      <c r="K41" s="259"/>
      <c r="L41" s="247">
        <v>0</v>
      </c>
      <c r="M41" s="259"/>
      <c r="N41" s="247">
        <f t="shared" si="0"/>
        <v>0</v>
      </c>
      <c r="O41" s="259"/>
      <c r="P41" s="265">
        <v>15</v>
      </c>
    </row>
    <row r="42" spans="1:16" ht="9.75" customHeight="1" x14ac:dyDescent="0.2">
      <c r="A42" s="258">
        <v>16</v>
      </c>
      <c r="B42" s="259"/>
      <c r="C42" s="259" t="s">
        <v>318</v>
      </c>
      <c r="D42" s="247">
        <v>0</v>
      </c>
      <c r="E42" s="259"/>
      <c r="F42" s="247">
        <v>0</v>
      </c>
      <c r="G42" s="259"/>
      <c r="H42" s="247">
        <v>0</v>
      </c>
      <c r="I42" s="259"/>
      <c r="J42" s="247">
        <v>0</v>
      </c>
      <c r="K42" s="259"/>
      <c r="L42" s="247">
        <v>0</v>
      </c>
      <c r="M42" s="259"/>
      <c r="N42" s="247">
        <f t="shared" si="0"/>
        <v>0</v>
      </c>
      <c r="O42" s="259"/>
      <c r="P42" s="265">
        <v>16</v>
      </c>
    </row>
    <row r="43" spans="1:16" ht="9.75" customHeight="1" x14ac:dyDescent="0.2">
      <c r="A43" s="258">
        <v>17</v>
      </c>
      <c r="B43" s="259"/>
      <c r="C43" s="259" t="s">
        <v>319</v>
      </c>
      <c r="D43" s="247">
        <v>0</v>
      </c>
      <c r="E43" s="259"/>
      <c r="F43" s="247">
        <v>0</v>
      </c>
      <c r="G43" s="259"/>
      <c r="H43" s="247">
        <v>0</v>
      </c>
      <c r="I43" s="259"/>
      <c r="J43" s="247">
        <v>0</v>
      </c>
      <c r="K43" s="259"/>
      <c r="L43" s="247">
        <v>0</v>
      </c>
      <c r="M43" s="259"/>
      <c r="N43" s="247">
        <f t="shared" si="0"/>
        <v>0</v>
      </c>
      <c r="O43" s="259"/>
      <c r="P43" s="265">
        <v>17</v>
      </c>
    </row>
    <row r="44" spans="1:16" ht="9.75" customHeight="1" x14ac:dyDescent="0.2">
      <c r="A44" s="258">
        <v>18</v>
      </c>
      <c r="B44" s="259"/>
      <c r="C44" s="259" t="s">
        <v>320</v>
      </c>
      <c r="D44" s="247">
        <v>0</v>
      </c>
      <c r="E44" s="259"/>
      <c r="F44" s="247">
        <v>0</v>
      </c>
      <c r="G44" s="259"/>
      <c r="H44" s="247">
        <v>0</v>
      </c>
      <c r="I44" s="259"/>
      <c r="J44" s="247">
        <v>0</v>
      </c>
      <c r="K44" s="259"/>
      <c r="L44" s="247">
        <v>0</v>
      </c>
      <c r="M44" s="259"/>
      <c r="N44" s="247">
        <f t="shared" si="0"/>
        <v>0</v>
      </c>
      <c r="O44" s="259"/>
      <c r="P44" s="265">
        <v>18</v>
      </c>
    </row>
    <row r="45" spans="1:16" ht="9.75" customHeight="1" x14ac:dyDescent="0.2">
      <c r="A45" s="258">
        <v>19</v>
      </c>
      <c r="B45" s="259"/>
      <c r="C45" s="259" t="s">
        <v>321</v>
      </c>
      <c r="D45" s="412">
        <v>7930</v>
      </c>
      <c r="E45" s="259"/>
      <c r="F45" s="412">
        <v>2475</v>
      </c>
      <c r="G45" s="259"/>
      <c r="H45" s="247">
        <v>0</v>
      </c>
      <c r="I45" s="259"/>
      <c r="J45" s="247">
        <v>0</v>
      </c>
      <c r="K45" s="259"/>
      <c r="L45" s="247">
        <v>-8456</v>
      </c>
      <c r="M45" s="259"/>
      <c r="N45" s="247">
        <f>D45+F45+H45-J45+L45</f>
        <v>1949</v>
      </c>
      <c r="O45" s="259"/>
      <c r="P45" s="265">
        <v>19</v>
      </c>
    </row>
    <row r="46" spans="1:16" ht="9.75" customHeight="1" x14ac:dyDescent="0.2">
      <c r="A46" s="258">
        <v>20</v>
      </c>
      <c r="B46" s="259"/>
      <c r="C46" s="259" t="s">
        <v>322</v>
      </c>
      <c r="D46" s="412">
        <v>13164</v>
      </c>
      <c r="E46" s="259"/>
      <c r="F46" s="412">
        <v>2552</v>
      </c>
      <c r="G46" s="259"/>
      <c r="H46" s="247">
        <v>0</v>
      </c>
      <c r="I46" s="259"/>
      <c r="J46" s="247">
        <v>0</v>
      </c>
      <c r="K46" s="259"/>
      <c r="L46" s="247">
        <v>-13756</v>
      </c>
      <c r="M46" s="259"/>
      <c r="N46" s="247">
        <f>D46+F46+H46-J46+L46</f>
        <v>1960</v>
      </c>
      <c r="O46" s="259"/>
      <c r="P46" s="265">
        <v>20</v>
      </c>
    </row>
    <row r="47" spans="1:16" ht="9.75" customHeight="1" x14ac:dyDescent="0.2">
      <c r="A47" s="258">
        <v>21</v>
      </c>
      <c r="B47" s="259"/>
      <c r="C47" s="259" t="s">
        <v>323</v>
      </c>
      <c r="D47" s="247">
        <v>0</v>
      </c>
      <c r="E47" s="259"/>
      <c r="F47" s="247">
        <v>0</v>
      </c>
      <c r="G47" s="259"/>
      <c r="H47" s="247">
        <v>0</v>
      </c>
      <c r="I47" s="259"/>
      <c r="J47" s="247">
        <v>0</v>
      </c>
      <c r="K47" s="259"/>
      <c r="L47" s="247">
        <v>0</v>
      </c>
      <c r="M47" s="259"/>
      <c r="N47" s="247">
        <f t="shared" si="0"/>
        <v>0</v>
      </c>
      <c r="O47" s="259"/>
      <c r="P47" s="265">
        <v>21</v>
      </c>
    </row>
    <row r="48" spans="1:16" ht="9.75" customHeight="1" x14ac:dyDescent="0.2">
      <c r="A48" s="258">
        <v>22</v>
      </c>
      <c r="B48" s="259"/>
      <c r="C48" s="259" t="s">
        <v>324</v>
      </c>
      <c r="D48" s="247">
        <v>0</v>
      </c>
      <c r="E48" s="259"/>
      <c r="F48" s="247">
        <v>0</v>
      </c>
      <c r="G48" s="259"/>
      <c r="H48" s="247">
        <v>0</v>
      </c>
      <c r="I48" s="259"/>
      <c r="J48" s="247">
        <v>0</v>
      </c>
      <c r="K48" s="259"/>
      <c r="L48" s="247">
        <v>0</v>
      </c>
      <c r="M48" s="259"/>
      <c r="N48" s="247">
        <f t="shared" si="0"/>
        <v>0</v>
      </c>
      <c r="O48" s="259"/>
      <c r="P48" s="265">
        <v>22</v>
      </c>
    </row>
    <row r="49" spans="1:16" ht="9.75" customHeight="1" x14ac:dyDescent="0.2">
      <c r="A49" s="258">
        <v>23</v>
      </c>
      <c r="B49" s="259"/>
      <c r="C49" s="259" t="s">
        <v>325</v>
      </c>
      <c r="D49" s="247">
        <v>0</v>
      </c>
      <c r="E49" s="259"/>
      <c r="F49" s="247">
        <v>0</v>
      </c>
      <c r="G49" s="259"/>
      <c r="H49" s="247">
        <v>0</v>
      </c>
      <c r="I49" s="259"/>
      <c r="J49" s="247">
        <v>0</v>
      </c>
      <c r="K49" s="259"/>
      <c r="L49" s="247">
        <v>0</v>
      </c>
      <c r="M49" s="259"/>
      <c r="N49" s="247">
        <f t="shared" si="0"/>
        <v>0</v>
      </c>
      <c r="O49" s="259"/>
      <c r="P49" s="265">
        <v>23</v>
      </c>
    </row>
    <row r="50" spans="1:16" ht="9.75" customHeight="1" x14ac:dyDescent="0.2">
      <c r="A50" s="258">
        <v>24</v>
      </c>
      <c r="B50" s="259"/>
      <c r="C50" s="259" t="s">
        <v>326</v>
      </c>
      <c r="D50" s="247">
        <v>0</v>
      </c>
      <c r="E50" s="259"/>
      <c r="F50" s="247">
        <v>0</v>
      </c>
      <c r="G50" s="259"/>
      <c r="H50" s="247">
        <v>0</v>
      </c>
      <c r="I50" s="259"/>
      <c r="J50" s="247">
        <v>0</v>
      </c>
      <c r="K50" s="259"/>
      <c r="L50" s="247">
        <v>0</v>
      </c>
      <c r="M50" s="259"/>
      <c r="N50" s="247">
        <f t="shared" si="0"/>
        <v>0</v>
      </c>
      <c r="O50" s="259"/>
      <c r="P50" s="265">
        <v>24</v>
      </c>
    </row>
    <row r="51" spans="1:16" ht="9.75" customHeight="1" x14ac:dyDescent="0.2">
      <c r="A51" s="258">
        <v>25</v>
      </c>
      <c r="B51" s="259"/>
      <c r="C51" s="259" t="s">
        <v>327</v>
      </c>
      <c r="D51" s="247">
        <v>0</v>
      </c>
      <c r="E51" s="259"/>
      <c r="F51" s="247">
        <v>0</v>
      </c>
      <c r="G51" s="259"/>
      <c r="H51" s="247">
        <v>0</v>
      </c>
      <c r="I51" s="259"/>
      <c r="J51" s="247">
        <v>0</v>
      </c>
      <c r="K51" s="259"/>
      <c r="L51" s="247">
        <v>0</v>
      </c>
      <c r="M51" s="259"/>
      <c r="N51" s="247">
        <f t="shared" si="0"/>
        <v>0</v>
      </c>
      <c r="O51" s="259"/>
      <c r="P51" s="265">
        <v>25</v>
      </c>
    </row>
    <row r="52" spans="1:16" ht="9.75" customHeight="1" x14ac:dyDescent="0.2">
      <c r="A52" s="258">
        <v>26</v>
      </c>
      <c r="B52" s="260"/>
      <c r="C52" s="259" t="s">
        <v>328</v>
      </c>
      <c r="D52" s="247">
        <v>0</v>
      </c>
      <c r="E52" s="259"/>
      <c r="F52" s="247">
        <v>0</v>
      </c>
      <c r="G52" s="259"/>
      <c r="H52" s="247">
        <v>0</v>
      </c>
      <c r="I52" s="259"/>
      <c r="J52" s="247">
        <v>0</v>
      </c>
      <c r="K52" s="259"/>
      <c r="L52" s="247">
        <v>0</v>
      </c>
      <c r="M52" s="259"/>
      <c r="N52" s="247">
        <f t="shared" si="0"/>
        <v>0</v>
      </c>
      <c r="O52" s="259"/>
      <c r="P52" s="265">
        <v>26</v>
      </c>
    </row>
    <row r="53" spans="1:16" ht="9.75" customHeight="1" x14ac:dyDescent="0.2">
      <c r="A53" s="258">
        <v>27</v>
      </c>
      <c r="B53" s="259"/>
      <c r="C53" s="259" t="s">
        <v>329</v>
      </c>
      <c r="D53" s="247">
        <v>0</v>
      </c>
      <c r="E53" s="259"/>
      <c r="F53" s="247">
        <v>0</v>
      </c>
      <c r="G53" s="259"/>
      <c r="H53" s="247">
        <v>0</v>
      </c>
      <c r="I53" s="259"/>
      <c r="J53" s="247">
        <v>0</v>
      </c>
      <c r="K53" s="259"/>
      <c r="L53" s="247">
        <v>0</v>
      </c>
      <c r="M53" s="259"/>
      <c r="N53" s="247">
        <f t="shared" si="0"/>
        <v>0</v>
      </c>
      <c r="O53" s="259"/>
      <c r="P53" s="265">
        <v>27</v>
      </c>
    </row>
    <row r="54" spans="1:16" ht="9.75" customHeight="1" x14ac:dyDescent="0.2">
      <c r="A54" s="258">
        <v>28</v>
      </c>
      <c r="B54" s="259"/>
      <c r="C54" s="259" t="s">
        <v>152</v>
      </c>
      <c r="D54" s="247">
        <v>0</v>
      </c>
      <c r="E54" s="259"/>
      <c r="F54" s="247">
        <v>0</v>
      </c>
      <c r="G54" s="259"/>
      <c r="H54" s="247">
        <v>0</v>
      </c>
      <c r="I54" s="259"/>
      <c r="J54" s="247">
        <v>0</v>
      </c>
      <c r="K54" s="259"/>
      <c r="L54" s="247">
        <v>0</v>
      </c>
      <c r="M54" s="259"/>
      <c r="N54" s="247">
        <f t="shared" si="0"/>
        <v>0</v>
      </c>
      <c r="O54" s="259"/>
      <c r="P54" s="265">
        <v>28</v>
      </c>
    </row>
    <row r="55" spans="1:16" ht="9.75" customHeight="1" x14ac:dyDescent="0.2">
      <c r="A55" s="258">
        <v>29</v>
      </c>
      <c r="B55" s="259"/>
      <c r="C55" s="259" t="s">
        <v>330</v>
      </c>
      <c r="D55" s="247">
        <v>0</v>
      </c>
      <c r="E55" s="259"/>
      <c r="F55" s="247">
        <v>0</v>
      </c>
      <c r="G55" s="259"/>
      <c r="H55" s="247">
        <v>0</v>
      </c>
      <c r="I55" s="259"/>
      <c r="J55" s="247">
        <v>0</v>
      </c>
      <c r="K55" s="259"/>
      <c r="L55" s="247">
        <v>0</v>
      </c>
      <c r="M55" s="259"/>
      <c r="N55" s="247">
        <f t="shared" si="0"/>
        <v>0</v>
      </c>
      <c r="O55" s="259"/>
      <c r="P55" s="265">
        <v>29</v>
      </c>
    </row>
    <row r="56" spans="1:16" ht="9.75" customHeight="1" x14ac:dyDescent="0.2">
      <c r="A56" s="258">
        <v>30</v>
      </c>
      <c r="B56" s="259"/>
      <c r="C56" s="259" t="s">
        <v>331</v>
      </c>
      <c r="D56" s="247">
        <f>SUM(D27:D55)</f>
        <v>21100</v>
      </c>
      <c r="E56" s="259" t="s">
        <v>36</v>
      </c>
      <c r="F56" s="247">
        <f>SUM(F27:F55)</f>
        <v>5028</v>
      </c>
      <c r="G56" s="259"/>
      <c r="H56" s="247">
        <f>SUM(H27:H55)</f>
        <v>0</v>
      </c>
      <c r="I56" s="259"/>
      <c r="J56" s="247">
        <f>SUM(J27:J55)</f>
        <v>0</v>
      </c>
      <c r="K56" s="259"/>
      <c r="L56" s="247">
        <f>SUM(L27:L55)</f>
        <v>-22218</v>
      </c>
      <c r="M56" s="259"/>
      <c r="N56" s="247">
        <f>SUM(N27:N55)</f>
        <v>3910</v>
      </c>
      <c r="O56" s="259"/>
      <c r="P56" s="265">
        <v>30</v>
      </c>
    </row>
    <row r="57" spans="1:16" ht="9.75" customHeight="1" x14ac:dyDescent="0.2">
      <c r="A57" s="256"/>
      <c r="B57" s="250"/>
      <c r="C57" s="257" t="s">
        <v>157</v>
      </c>
      <c r="D57" s="235"/>
      <c r="E57" s="250"/>
      <c r="F57" s="235"/>
      <c r="G57" s="250"/>
      <c r="H57" s="235"/>
      <c r="I57" s="250"/>
      <c r="J57" s="235"/>
      <c r="K57" s="250"/>
      <c r="L57" s="235"/>
      <c r="M57" s="250"/>
      <c r="N57" s="235"/>
      <c r="O57" s="250"/>
      <c r="P57" s="242"/>
    </row>
    <row r="58" spans="1:16" ht="9.75" customHeight="1" x14ac:dyDescent="0.2">
      <c r="A58" s="258">
        <v>31</v>
      </c>
      <c r="B58" s="260"/>
      <c r="C58" s="267" t="s">
        <v>332</v>
      </c>
      <c r="D58" s="412">
        <v>22022</v>
      </c>
      <c r="E58" s="259"/>
      <c r="F58" s="412">
        <v>3250</v>
      </c>
      <c r="G58" s="259"/>
      <c r="H58" s="247">
        <v>0</v>
      </c>
      <c r="I58" s="259"/>
      <c r="J58" s="412">
        <v>0</v>
      </c>
      <c r="K58" s="259"/>
      <c r="L58" s="247">
        <v>-23560</v>
      </c>
      <c r="M58" s="259"/>
      <c r="N58" s="247">
        <f>D58+F58+H58-J58+L58</f>
        <v>1712</v>
      </c>
      <c r="O58" s="259"/>
      <c r="P58" s="265">
        <v>31</v>
      </c>
    </row>
    <row r="59" spans="1:16" ht="9.75" customHeight="1" x14ac:dyDescent="0.2">
      <c r="A59" s="258">
        <v>32</v>
      </c>
      <c r="B59" s="260"/>
      <c r="C59" s="259" t="s">
        <v>333</v>
      </c>
      <c r="D59" s="247">
        <v>0</v>
      </c>
      <c r="E59" s="259"/>
      <c r="F59" s="247">
        <v>0</v>
      </c>
      <c r="G59" s="259"/>
      <c r="H59" s="247">
        <v>0</v>
      </c>
      <c r="I59" s="259"/>
      <c r="J59" s="247">
        <v>0</v>
      </c>
      <c r="K59" s="259"/>
      <c r="L59" s="247">
        <v>0</v>
      </c>
      <c r="M59" s="259"/>
      <c r="N59" s="247">
        <f t="shared" ref="N59:N67" si="1">D59+F59+H59-J59-L59</f>
        <v>0</v>
      </c>
      <c r="O59" s="259"/>
      <c r="P59" s="265">
        <v>32</v>
      </c>
    </row>
    <row r="60" spans="1:16" ht="9.75" customHeight="1" x14ac:dyDescent="0.2">
      <c r="A60" s="258">
        <v>33</v>
      </c>
      <c r="B60" s="260"/>
      <c r="C60" s="259" t="s">
        <v>334</v>
      </c>
      <c r="D60" s="247">
        <v>0</v>
      </c>
      <c r="E60" s="259"/>
      <c r="F60" s="247">
        <v>0</v>
      </c>
      <c r="G60" s="259"/>
      <c r="H60" s="247">
        <v>0</v>
      </c>
      <c r="I60" s="259"/>
      <c r="J60" s="247">
        <v>0</v>
      </c>
      <c r="K60" s="259"/>
      <c r="L60" s="247">
        <v>0</v>
      </c>
      <c r="M60" s="259"/>
      <c r="N60" s="247">
        <f t="shared" si="1"/>
        <v>0</v>
      </c>
      <c r="O60" s="259"/>
      <c r="P60" s="265">
        <v>33</v>
      </c>
    </row>
    <row r="61" spans="1:16" ht="9.75" customHeight="1" x14ac:dyDescent="0.2">
      <c r="A61" s="258">
        <v>34</v>
      </c>
      <c r="B61" s="260"/>
      <c r="C61" s="259" t="s">
        <v>335</v>
      </c>
      <c r="D61" s="247">
        <v>0</v>
      </c>
      <c r="E61" s="259"/>
      <c r="F61" s="247">
        <v>0</v>
      </c>
      <c r="G61" s="259"/>
      <c r="H61" s="247">
        <v>0</v>
      </c>
      <c r="I61" s="259"/>
      <c r="J61" s="247">
        <v>0</v>
      </c>
      <c r="K61" s="259"/>
      <c r="L61" s="247">
        <v>0</v>
      </c>
      <c r="M61" s="259"/>
      <c r="N61" s="247">
        <f t="shared" si="1"/>
        <v>0</v>
      </c>
      <c r="O61" s="259"/>
      <c r="P61" s="265">
        <v>34</v>
      </c>
    </row>
    <row r="62" spans="1:16" ht="9.75" customHeight="1" x14ac:dyDescent="0.2">
      <c r="A62" s="258">
        <v>35</v>
      </c>
      <c r="B62" s="260"/>
      <c r="C62" s="259" t="s">
        <v>336</v>
      </c>
      <c r="D62" s="247">
        <v>0</v>
      </c>
      <c r="E62" s="259"/>
      <c r="F62" s="247">
        <v>0</v>
      </c>
      <c r="G62" s="259"/>
      <c r="H62" s="247">
        <v>0</v>
      </c>
      <c r="I62" s="259"/>
      <c r="J62" s="247">
        <v>0</v>
      </c>
      <c r="K62" s="259"/>
      <c r="L62" s="247">
        <v>0</v>
      </c>
      <c r="M62" s="259"/>
      <c r="N62" s="247">
        <f t="shared" si="1"/>
        <v>0</v>
      </c>
      <c r="O62" s="259"/>
      <c r="P62" s="265">
        <v>35</v>
      </c>
    </row>
    <row r="63" spans="1:16" ht="9.75" customHeight="1" x14ac:dyDescent="0.2">
      <c r="A63" s="258">
        <v>36</v>
      </c>
      <c r="B63" s="260"/>
      <c r="C63" s="259" t="s">
        <v>337</v>
      </c>
      <c r="D63" s="247">
        <v>0</v>
      </c>
      <c r="E63" s="259"/>
      <c r="F63" s="247">
        <v>0</v>
      </c>
      <c r="G63" s="259"/>
      <c r="H63" s="247">
        <v>0</v>
      </c>
      <c r="I63" s="259"/>
      <c r="J63" s="247">
        <v>0</v>
      </c>
      <c r="K63" s="259"/>
      <c r="L63" s="247">
        <v>0</v>
      </c>
      <c r="M63" s="259"/>
      <c r="N63" s="247">
        <f t="shared" si="1"/>
        <v>0</v>
      </c>
      <c r="O63" s="259"/>
      <c r="P63" s="265">
        <v>36</v>
      </c>
    </row>
    <row r="64" spans="1:16" ht="9.75" customHeight="1" x14ac:dyDescent="0.2">
      <c r="A64" s="258">
        <v>37</v>
      </c>
      <c r="B64" s="260"/>
      <c r="C64" s="259" t="s">
        <v>338</v>
      </c>
      <c r="D64" s="247">
        <v>0</v>
      </c>
      <c r="E64" s="259"/>
      <c r="F64" s="247">
        <v>0</v>
      </c>
      <c r="G64" s="259"/>
      <c r="H64" s="247">
        <v>0</v>
      </c>
      <c r="I64" s="259"/>
      <c r="J64" s="247">
        <v>0</v>
      </c>
      <c r="K64" s="259"/>
      <c r="L64" s="247">
        <v>0</v>
      </c>
      <c r="M64" s="259"/>
      <c r="N64" s="247">
        <f t="shared" si="1"/>
        <v>0</v>
      </c>
      <c r="O64" s="259"/>
      <c r="P64" s="265">
        <v>37</v>
      </c>
    </row>
    <row r="65" spans="1:16" ht="9.75" customHeight="1" x14ac:dyDescent="0.2">
      <c r="A65" s="256">
        <v>38</v>
      </c>
      <c r="B65" s="250"/>
      <c r="C65" s="257" t="s">
        <v>339</v>
      </c>
      <c r="D65" s="235"/>
      <c r="E65" s="250"/>
      <c r="F65" s="235"/>
      <c r="G65" s="250"/>
      <c r="H65" s="235"/>
      <c r="I65" s="250"/>
      <c r="J65" s="235"/>
      <c r="K65" s="250"/>
      <c r="L65" s="235"/>
      <c r="M65" s="250"/>
      <c r="N65" s="235"/>
      <c r="O65" s="250"/>
      <c r="P65" s="242">
        <v>38</v>
      </c>
    </row>
    <row r="66" spans="1:16" ht="9.75" customHeight="1" x14ac:dyDescent="0.2">
      <c r="A66" s="258"/>
      <c r="B66" s="260"/>
      <c r="C66" s="267" t="s">
        <v>340</v>
      </c>
      <c r="D66" s="412">
        <v>59051</v>
      </c>
      <c r="E66" s="259"/>
      <c r="F66" s="412">
        <v>9480</v>
      </c>
      <c r="G66" s="259"/>
      <c r="H66" s="247">
        <v>0</v>
      </c>
      <c r="I66" s="259"/>
      <c r="J66" s="247">
        <v>0</v>
      </c>
      <c r="K66" s="259"/>
      <c r="L66" s="247">
        <v>-63722</v>
      </c>
      <c r="M66" s="259"/>
      <c r="N66" s="247">
        <f>D66+F66+H66-J66+L66</f>
        <v>4809</v>
      </c>
      <c r="O66" s="259"/>
      <c r="P66" s="265"/>
    </row>
    <row r="67" spans="1:16" ht="9.75" customHeight="1" x14ac:dyDescent="0.2">
      <c r="A67" s="258">
        <v>39</v>
      </c>
      <c r="B67" s="260"/>
      <c r="C67" s="259" t="s">
        <v>341</v>
      </c>
      <c r="D67" s="247">
        <v>0</v>
      </c>
      <c r="E67" s="259"/>
      <c r="F67" s="247">
        <v>0</v>
      </c>
      <c r="G67" s="259"/>
      <c r="H67" s="247">
        <v>0</v>
      </c>
      <c r="I67" s="259"/>
      <c r="J67" s="247">
        <v>0</v>
      </c>
      <c r="K67" s="259"/>
      <c r="L67" s="247">
        <v>0</v>
      </c>
      <c r="M67" s="259"/>
      <c r="N67" s="247">
        <f t="shared" si="1"/>
        <v>0</v>
      </c>
      <c r="O67" s="259"/>
      <c r="P67" s="265">
        <v>39</v>
      </c>
    </row>
    <row r="68" spans="1:16" ht="9.75" customHeight="1" x14ac:dyDescent="0.2">
      <c r="A68" s="258">
        <v>40</v>
      </c>
      <c r="B68" s="259"/>
      <c r="C68" s="260" t="s">
        <v>342</v>
      </c>
      <c r="D68" s="247">
        <f>SUM(D58:D67)</f>
        <v>81073</v>
      </c>
      <c r="E68" s="259"/>
      <c r="F68" s="247">
        <f>SUM(F58:F67)</f>
        <v>12730</v>
      </c>
      <c r="G68" s="259"/>
      <c r="H68" s="247">
        <f>SUM(H58:H67)</f>
        <v>0</v>
      </c>
      <c r="I68" s="259"/>
      <c r="J68" s="247">
        <f>SUM(J58:J67)</f>
        <v>0</v>
      </c>
      <c r="K68" s="259"/>
      <c r="L68" s="247">
        <f>SUM(L58:L67)</f>
        <v>-87282</v>
      </c>
      <c r="M68" s="259"/>
      <c r="N68" s="247">
        <f>SUM(N58:N67)</f>
        <v>6521</v>
      </c>
      <c r="O68" s="259"/>
      <c r="P68" s="265">
        <v>40</v>
      </c>
    </row>
    <row r="69" spans="1:16" ht="9.75" customHeight="1" x14ac:dyDescent="0.2">
      <c r="A69" s="258">
        <v>41</v>
      </c>
      <c r="B69" s="259"/>
      <c r="C69" s="260" t="s">
        <v>343</v>
      </c>
      <c r="D69" s="247">
        <f>D56+D68</f>
        <v>102173</v>
      </c>
      <c r="E69" s="259"/>
      <c r="F69" s="247">
        <f>F56+F68</f>
        <v>17758</v>
      </c>
      <c r="G69" s="259"/>
      <c r="H69" s="247">
        <f>H56+H68</f>
        <v>0</v>
      </c>
      <c r="I69" s="259"/>
      <c r="J69" s="247">
        <f>J56+J68</f>
        <v>0</v>
      </c>
      <c r="K69" s="259"/>
      <c r="L69" s="247">
        <f>L56+L68</f>
        <v>-109500</v>
      </c>
      <c r="M69" s="259"/>
      <c r="N69" s="247">
        <f>D69+F69+H69-J69+L69</f>
        <v>10431</v>
      </c>
      <c r="O69" s="259"/>
      <c r="P69" s="265">
        <v>41</v>
      </c>
    </row>
    <row r="70" spans="1:16" ht="9.75" customHeight="1" x14ac:dyDescent="0.2">
      <c r="A70" s="268"/>
      <c r="B70" s="269"/>
      <c r="C70" s="270"/>
      <c r="D70" s="271"/>
      <c r="E70" s="271"/>
      <c r="F70" s="271"/>
      <c r="G70" s="271"/>
      <c r="H70" s="272"/>
      <c r="I70" s="271"/>
      <c r="J70" s="271"/>
      <c r="K70" s="271"/>
      <c r="L70" s="271"/>
      <c r="M70" s="271"/>
      <c r="N70" s="271"/>
      <c r="O70" s="271"/>
      <c r="P70" s="242"/>
    </row>
    <row r="71" spans="1:16" ht="9.75" customHeight="1" x14ac:dyDescent="0.2">
      <c r="A71" s="268"/>
      <c r="B71" s="272" t="s">
        <v>36</v>
      </c>
      <c r="C71" s="270"/>
      <c r="D71" s="271"/>
      <c r="E71" s="271"/>
      <c r="F71" s="271"/>
      <c r="G71" s="271"/>
      <c r="H71" s="272"/>
      <c r="I71" s="271"/>
      <c r="J71" s="271"/>
      <c r="K71" s="271"/>
      <c r="L71" s="271"/>
      <c r="M71" s="271"/>
      <c r="N71" s="271" t="s">
        <v>36</v>
      </c>
      <c r="O71" s="271"/>
      <c r="P71" s="242"/>
    </row>
    <row r="72" spans="1:16" ht="9.75" customHeight="1" x14ac:dyDescent="0.2">
      <c r="A72" s="268"/>
      <c r="B72" s="273" t="s">
        <v>36</v>
      </c>
      <c r="C72" s="270"/>
      <c r="D72" s="271"/>
      <c r="E72" s="271"/>
      <c r="F72" s="271"/>
      <c r="G72" s="271"/>
      <c r="H72" s="272"/>
      <c r="I72" s="271"/>
      <c r="J72" s="271"/>
      <c r="K72" s="271"/>
      <c r="L72" s="271"/>
      <c r="M72" s="271"/>
      <c r="N72" s="271"/>
      <c r="O72" s="271"/>
      <c r="P72" s="242"/>
    </row>
    <row r="73" spans="1:16" ht="9.75" customHeight="1" x14ac:dyDescent="0.2">
      <c r="A73" s="268"/>
      <c r="B73" s="273" t="s">
        <v>36</v>
      </c>
      <c r="C73" s="270"/>
      <c r="D73" s="271"/>
      <c r="E73" s="271"/>
      <c r="F73" s="273"/>
      <c r="G73" s="271"/>
      <c r="H73" s="273"/>
      <c r="I73" s="271"/>
      <c r="J73" s="271"/>
      <c r="K73" s="271"/>
      <c r="L73" s="271"/>
      <c r="M73" s="271"/>
      <c r="N73" s="271"/>
      <c r="O73" s="271"/>
      <c r="P73" s="242"/>
    </row>
    <row r="74" spans="1:16" ht="9.75" customHeight="1" thickBot="1" x14ac:dyDescent="0.25">
      <c r="A74" s="274"/>
      <c r="B74" s="275"/>
      <c r="C74" s="275"/>
      <c r="D74" s="275"/>
      <c r="E74" s="275"/>
      <c r="F74" s="275"/>
      <c r="G74" s="275"/>
      <c r="H74" s="275"/>
      <c r="I74" s="275"/>
      <c r="J74" s="275"/>
      <c r="K74" s="275"/>
      <c r="L74" s="275"/>
      <c r="M74" s="276"/>
      <c r="N74" s="276"/>
      <c r="O74" s="276"/>
      <c r="P74" s="277"/>
    </row>
    <row r="75" spans="1:16" ht="9.75" customHeight="1" thickTop="1" x14ac:dyDescent="0.2">
      <c r="A75" s="233" t="s">
        <v>271</v>
      </c>
      <c r="B75" s="235"/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</row>
  </sheetData>
  <printOptions horizontalCentered="1"/>
  <pageMargins left="0.25" right="0.25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workbookViewId="0">
      <selection activeCell="N37" sqref="N37"/>
    </sheetView>
  </sheetViews>
  <sheetFormatPr defaultColWidth="21.1640625" defaultRowHeight="15" x14ac:dyDescent="0.2"/>
  <cols>
    <col min="1" max="1" width="5.6640625" style="281" customWidth="1"/>
    <col min="2" max="2" width="7.83203125" style="281" customWidth="1"/>
    <col min="3" max="3" width="45.83203125" style="281" customWidth="1"/>
    <col min="4" max="4" width="21.1640625" style="281"/>
    <col min="5" max="5" width="1.6640625" style="281" customWidth="1"/>
    <col min="6" max="6" width="10.83203125" style="281" customWidth="1"/>
    <col min="7" max="7" width="1.6640625" style="281" customWidth="1"/>
    <col min="8" max="8" width="10.83203125" style="281" customWidth="1"/>
    <col min="9" max="9" width="1.6640625" style="281" customWidth="1"/>
    <col min="10" max="10" width="10.83203125" style="281" customWidth="1"/>
    <col min="11" max="11" width="1.6640625" style="281" customWidth="1"/>
    <col min="12" max="12" width="5.6640625" style="281" customWidth="1"/>
    <col min="13" max="16384" width="21.1640625" style="281"/>
  </cols>
  <sheetData>
    <row r="1" spans="1:12" ht="13.5" customHeight="1" x14ac:dyDescent="0.2">
      <c r="A1" s="278">
        <v>86</v>
      </c>
      <c r="B1" s="279"/>
      <c r="C1" s="279"/>
      <c r="D1" s="279"/>
      <c r="E1" s="279"/>
      <c r="F1" s="280" t="str">
        <f>[1]Title!A1</f>
        <v>Road Initials:    KCSR          Year:   2023</v>
      </c>
      <c r="G1" s="280"/>
      <c r="H1" s="280"/>
      <c r="I1" s="280"/>
      <c r="J1" s="280"/>
      <c r="K1" s="280"/>
      <c r="L1" s="280"/>
    </row>
    <row r="2" spans="1:12" ht="3" customHeight="1" thickBot="1" x14ac:dyDescent="0.25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ht="9.75" customHeight="1" thickTop="1" x14ac:dyDescent="0.2">
      <c r="A3" s="282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4"/>
    </row>
    <row r="4" spans="1:12" ht="9.75" customHeight="1" x14ac:dyDescent="0.2">
      <c r="A4" s="285" t="s">
        <v>344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7"/>
    </row>
    <row r="5" spans="1:12" ht="9.75" customHeight="1" x14ac:dyDescent="0.2">
      <c r="A5" s="288" t="s">
        <v>345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7"/>
    </row>
    <row r="6" spans="1:12" ht="9.75" customHeight="1" x14ac:dyDescent="0.2">
      <c r="A6" s="288" t="s">
        <v>1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7"/>
    </row>
    <row r="7" spans="1:12" ht="9.75" customHeight="1" x14ac:dyDescent="0.2">
      <c r="A7" s="28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90"/>
    </row>
    <row r="8" spans="1:12" ht="9.75" customHeight="1" x14ac:dyDescent="0.2">
      <c r="A8" s="289"/>
      <c r="B8" s="279" t="s">
        <v>346</v>
      </c>
      <c r="C8" s="279"/>
      <c r="D8" s="279"/>
      <c r="E8" s="279"/>
      <c r="F8" s="279"/>
      <c r="G8" s="279"/>
      <c r="H8" s="279"/>
      <c r="I8" s="279"/>
      <c r="J8" s="279"/>
      <c r="K8" s="279"/>
      <c r="L8" s="290"/>
    </row>
    <row r="9" spans="1:12" ht="9.75" customHeight="1" x14ac:dyDescent="0.2">
      <c r="A9" s="289"/>
      <c r="B9" s="279" t="s">
        <v>347</v>
      </c>
      <c r="C9" s="279"/>
      <c r="D9" s="279"/>
      <c r="E9" s="279"/>
      <c r="F9" s="279"/>
      <c r="G9" s="279"/>
      <c r="H9" s="279"/>
      <c r="I9" s="279"/>
      <c r="J9" s="279"/>
      <c r="K9" s="279"/>
      <c r="L9" s="290"/>
    </row>
    <row r="10" spans="1:12" ht="9.75" customHeight="1" x14ac:dyDescent="0.2">
      <c r="A10" s="289"/>
      <c r="B10" s="279" t="s">
        <v>348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90"/>
    </row>
    <row r="11" spans="1:12" ht="9.75" customHeight="1" x14ac:dyDescent="0.2">
      <c r="A11" s="289"/>
      <c r="B11" s="291" t="s">
        <v>349</v>
      </c>
      <c r="C11" s="279"/>
      <c r="D11" s="279"/>
      <c r="E11" s="279"/>
      <c r="F11" s="279"/>
      <c r="G11" s="279"/>
      <c r="H11" s="279"/>
      <c r="I11" s="279"/>
      <c r="J11" s="279"/>
      <c r="K11" s="279"/>
      <c r="L11" s="290"/>
    </row>
    <row r="12" spans="1:12" ht="9.75" customHeight="1" x14ac:dyDescent="0.2">
      <c r="A12" s="289"/>
      <c r="B12" s="279" t="s">
        <v>350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90"/>
    </row>
    <row r="13" spans="1:12" ht="9.75" customHeight="1" x14ac:dyDescent="0.2">
      <c r="A13" s="289"/>
      <c r="B13" s="279" t="s">
        <v>351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90"/>
    </row>
    <row r="14" spans="1:12" ht="9.75" customHeight="1" x14ac:dyDescent="0.2">
      <c r="A14" s="289"/>
      <c r="B14" s="279" t="s">
        <v>352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90"/>
    </row>
    <row r="15" spans="1:12" ht="9.75" customHeight="1" x14ac:dyDescent="0.2">
      <c r="A15" s="289"/>
      <c r="B15" s="291" t="s">
        <v>353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90"/>
    </row>
    <row r="16" spans="1:12" ht="9.75" customHeight="1" x14ac:dyDescent="0.2">
      <c r="A16" s="289"/>
      <c r="B16" s="291" t="s">
        <v>354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90"/>
    </row>
    <row r="17" spans="1:12" ht="9.75" customHeight="1" x14ac:dyDescent="0.2">
      <c r="A17" s="289"/>
      <c r="B17" s="291" t="s">
        <v>355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90"/>
    </row>
    <row r="18" spans="1:12" ht="9.75" customHeight="1" x14ac:dyDescent="0.2">
      <c r="A18" s="289"/>
      <c r="B18" s="291" t="s">
        <v>356</v>
      </c>
      <c r="C18" s="279"/>
      <c r="D18" s="279"/>
      <c r="E18" s="279"/>
      <c r="F18" s="279"/>
      <c r="G18" s="279"/>
      <c r="H18" s="279"/>
      <c r="I18" s="279"/>
      <c r="J18" s="279"/>
      <c r="K18" s="279"/>
      <c r="L18" s="290"/>
    </row>
    <row r="19" spans="1:12" ht="9.75" customHeight="1" x14ac:dyDescent="0.2">
      <c r="A19" s="289"/>
      <c r="B19" s="279" t="s">
        <v>357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90"/>
    </row>
    <row r="20" spans="1:12" ht="9.75" customHeight="1" x14ac:dyDescent="0.2">
      <c r="A20" s="289"/>
      <c r="B20" s="291" t="s">
        <v>358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90"/>
    </row>
    <row r="21" spans="1:12" ht="9.75" customHeight="1" x14ac:dyDescent="0.2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4"/>
    </row>
    <row r="22" spans="1:12" ht="9.75" customHeight="1" x14ac:dyDescent="0.2">
      <c r="A22" s="295"/>
      <c r="B22" s="296"/>
      <c r="C22" s="296"/>
      <c r="D22" s="286"/>
      <c r="E22" s="297"/>
      <c r="F22" s="279"/>
      <c r="G22" s="296"/>
      <c r="H22" s="279"/>
      <c r="I22" s="296"/>
      <c r="J22" s="286"/>
      <c r="K22" s="297"/>
      <c r="L22" s="287"/>
    </row>
    <row r="23" spans="1:12" ht="9.75" customHeight="1" x14ac:dyDescent="0.2">
      <c r="A23" s="295"/>
      <c r="B23" s="296"/>
      <c r="C23" s="296"/>
      <c r="D23" s="286" t="s">
        <v>359</v>
      </c>
      <c r="E23" s="297"/>
      <c r="F23" s="286" t="s">
        <v>360</v>
      </c>
      <c r="G23" s="297"/>
      <c r="H23" s="286" t="s">
        <v>361</v>
      </c>
      <c r="I23" s="297"/>
      <c r="J23" s="286" t="s">
        <v>362</v>
      </c>
      <c r="K23" s="297"/>
      <c r="L23" s="287" t="s">
        <v>36</v>
      </c>
    </row>
    <row r="24" spans="1:12" ht="9.75" customHeight="1" x14ac:dyDescent="0.2">
      <c r="A24" s="298" t="s">
        <v>81</v>
      </c>
      <c r="B24" s="299" t="s">
        <v>191</v>
      </c>
      <c r="C24" s="296"/>
      <c r="D24" s="286"/>
      <c r="E24" s="297"/>
      <c r="F24" s="286" t="s">
        <v>363</v>
      </c>
      <c r="G24" s="297"/>
      <c r="H24" s="286" t="s">
        <v>364</v>
      </c>
      <c r="I24" s="297"/>
      <c r="J24" s="286" t="s">
        <v>365</v>
      </c>
      <c r="K24" s="297"/>
      <c r="L24" s="287" t="s">
        <v>81</v>
      </c>
    </row>
    <row r="25" spans="1:12" ht="9.75" customHeight="1" x14ac:dyDescent="0.2">
      <c r="A25" s="298" t="s">
        <v>90</v>
      </c>
      <c r="B25" s="299" t="s">
        <v>195</v>
      </c>
      <c r="C25" s="299" t="s">
        <v>91</v>
      </c>
      <c r="D25" s="286"/>
      <c r="E25" s="297"/>
      <c r="F25" s="286"/>
      <c r="G25" s="297"/>
      <c r="H25" s="286" t="s">
        <v>366</v>
      </c>
      <c r="I25" s="297"/>
      <c r="J25" s="286" t="s">
        <v>36</v>
      </c>
      <c r="K25" s="297"/>
      <c r="L25" s="287" t="s">
        <v>90</v>
      </c>
    </row>
    <row r="26" spans="1:12" ht="9.75" customHeight="1" x14ac:dyDescent="0.2">
      <c r="A26" s="300"/>
      <c r="B26" s="301"/>
      <c r="C26" s="302" t="s">
        <v>20</v>
      </c>
      <c r="D26" s="303" t="s">
        <v>23</v>
      </c>
      <c r="E26" s="304"/>
      <c r="F26" s="303" t="s">
        <v>26</v>
      </c>
      <c r="G26" s="304"/>
      <c r="H26" s="303" t="s">
        <v>33</v>
      </c>
      <c r="I26" s="304"/>
      <c r="J26" s="303" t="s">
        <v>37</v>
      </c>
      <c r="K26" s="304"/>
      <c r="L26" s="294"/>
    </row>
    <row r="27" spans="1:12" ht="9.75" customHeight="1" x14ac:dyDescent="0.2">
      <c r="A27" s="305" t="s">
        <v>97</v>
      </c>
      <c r="B27" s="306"/>
      <c r="C27" s="306" t="s">
        <v>199</v>
      </c>
      <c r="D27" s="308">
        <v>0</v>
      </c>
      <c r="E27" s="307"/>
      <c r="F27" s="308">
        <v>0</v>
      </c>
      <c r="G27" s="307"/>
      <c r="H27" s="308">
        <v>0</v>
      </c>
      <c r="I27" s="307"/>
      <c r="J27" s="308">
        <v>0</v>
      </c>
      <c r="K27" s="306"/>
      <c r="L27" s="309" t="s">
        <v>97</v>
      </c>
    </row>
    <row r="28" spans="1:12" ht="9.75" customHeight="1" x14ac:dyDescent="0.2">
      <c r="A28" s="311" t="s">
        <v>99</v>
      </c>
      <c r="B28" s="301"/>
      <c r="C28" s="301" t="s">
        <v>98</v>
      </c>
      <c r="D28" s="308">
        <v>0</v>
      </c>
      <c r="E28" s="312"/>
      <c r="F28" s="313">
        <v>0</v>
      </c>
      <c r="G28" s="312"/>
      <c r="H28" s="313">
        <v>0</v>
      </c>
      <c r="I28" s="312"/>
      <c r="J28" s="313">
        <v>0</v>
      </c>
      <c r="K28" s="301"/>
      <c r="L28" s="314" t="s">
        <v>99</v>
      </c>
    </row>
    <row r="29" spans="1:12" ht="9.75" customHeight="1" x14ac:dyDescent="0.2">
      <c r="A29" s="311" t="s">
        <v>101</v>
      </c>
      <c r="B29" s="301"/>
      <c r="C29" s="301" t="s">
        <v>202</v>
      </c>
      <c r="D29" s="308">
        <v>0</v>
      </c>
      <c r="E29" s="312"/>
      <c r="F29" s="313">
        <v>0</v>
      </c>
      <c r="G29" s="312"/>
      <c r="H29" s="313">
        <v>0</v>
      </c>
      <c r="I29" s="312"/>
      <c r="J29" s="313">
        <v>0</v>
      </c>
      <c r="K29" s="301"/>
      <c r="L29" s="314" t="s">
        <v>101</v>
      </c>
    </row>
    <row r="30" spans="1:12" ht="9.75" customHeight="1" x14ac:dyDescent="0.2">
      <c r="A30" s="311" t="s">
        <v>103</v>
      </c>
      <c r="B30" s="301"/>
      <c r="C30" s="301" t="s">
        <v>102</v>
      </c>
      <c r="D30" s="308">
        <v>0</v>
      </c>
      <c r="E30" s="312"/>
      <c r="F30" s="313">
        <v>0</v>
      </c>
      <c r="G30" s="312"/>
      <c r="H30" s="313">
        <v>0</v>
      </c>
      <c r="I30" s="312"/>
      <c r="J30" s="313">
        <v>0</v>
      </c>
      <c r="K30" s="301"/>
      <c r="L30" s="314" t="s">
        <v>103</v>
      </c>
    </row>
    <row r="31" spans="1:12" ht="9.75" customHeight="1" x14ac:dyDescent="0.2">
      <c r="A31" s="311" t="s">
        <v>105</v>
      </c>
      <c r="B31" s="301"/>
      <c r="C31" s="301" t="s">
        <v>104</v>
      </c>
      <c r="D31" s="308">
        <v>0</v>
      </c>
      <c r="E31" s="312"/>
      <c r="F31" s="313">
        <v>0</v>
      </c>
      <c r="G31" s="312"/>
      <c r="H31" s="313">
        <v>0</v>
      </c>
      <c r="I31" s="312"/>
      <c r="J31" s="313">
        <v>0</v>
      </c>
      <c r="K31" s="301"/>
      <c r="L31" s="314" t="s">
        <v>105</v>
      </c>
    </row>
    <row r="32" spans="1:12" ht="9.75" customHeight="1" x14ac:dyDescent="0.2">
      <c r="A32" s="311" t="s">
        <v>107</v>
      </c>
      <c r="B32" s="301"/>
      <c r="C32" s="301" t="s">
        <v>106</v>
      </c>
      <c r="D32" s="308">
        <v>0</v>
      </c>
      <c r="E32" s="312"/>
      <c r="F32" s="313">
        <v>0</v>
      </c>
      <c r="G32" s="312"/>
      <c r="H32" s="313">
        <v>0</v>
      </c>
      <c r="I32" s="312"/>
      <c r="J32" s="313">
        <v>0</v>
      </c>
      <c r="K32" s="301"/>
      <c r="L32" s="314" t="s">
        <v>107</v>
      </c>
    </row>
    <row r="33" spans="1:12" ht="9.75" customHeight="1" x14ac:dyDescent="0.2">
      <c r="A33" s="311" t="s">
        <v>109</v>
      </c>
      <c r="B33" s="301"/>
      <c r="C33" s="301" t="s">
        <v>108</v>
      </c>
      <c r="D33" s="308">
        <v>0</v>
      </c>
      <c r="E33" s="312"/>
      <c r="F33" s="313">
        <v>0</v>
      </c>
      <c r="G33" s="312"/>
      <c r="H33" s="313">
        <v>0</v>
      </c>
      <c r="I33" s="312"/>
      <c r="J33" s="313">
        <v>0</v>
      </c>
      <c r="K33" s="301"/>
      <c r="L33" s="314" t="s">
        <v>109</v>
      </c>
    </row>
    <row r="34" spans="1:12" ht="9.75" customHeight="1" x14ac:dyDescent="0.2">
      <c r="A34" s="311" t="s">
        <v>111</v>
      </c>
      <c r="B34" s="301"/>
      <c r="C34" s="301" t="s">
        <v>110</v>
      </c>
      <c r="D34" s="308">
        <v>0</v>
      </c>
      <c r="E34" s="312"/>
      <c r="F34" s="313">
        <v>0</v>
      </c>
      <c r="G34" s="312"/>
      <c r="H34" s="313">
        <v>0</v>
      </c>
      <c r="I34" s="312"/>
      <c r="J34" s="313">
        <v>0</v>
      </c>
      <c r="K34" s="301"/>
      <c r="L34" s="314" t="s">
        <v>111</v>
      </c>
    </row>
    <row r="35" spans="1:12" ht="9.75" customHeight="1" x14ac:dyDescent="0.2">
      <c r="A35" s="311" t="s">
        <v>113</v>
      </c>
      <c r="B35" s="301"/>
      <c r="C35" s="301" t="s">
        <v>112</v>
      </c>
      <c r="D35" s="308">
        <v>0</v>
      </c>
      <c r="E35" s="312"/>
      <c r="F35" s="313">
        <v>0</v>
      </c>
      <c r="G35" s="312"/>
      <c r="H35" s="313">
        <v>0</v>
      </c>
      <c r="I35" s="312"/>
      <c r="J35" s="313">
        <v>0</v>
      </c>
      <c r="K35" s="301"/>
      <c r="L35" s="314" t="s">
        <v>113</v>
      </c>
    </row>
    <row r="36" spans="1:12" ht="9.75" customHeight="1" x14ac:dyDescent="0.2">
      <c r="A36" s="311" t="s">
        <v>115</v>
      </c>
      <c r="B36" s="301"/>
      <c r="C36" s="301" t="s">
        <v>210</v>
      </c>
      <c r="D36" s="308">
        <v>0</v>
      </c>
      <c r="E36" s="312"/>
      <c r="F36" s="313">
        <v>0</v>
      </c>
      <c r="G36" s="312"/>
      <c r="H36" s="313">
        <v>0</v>
      </c>
      <c r="I36" s="312"/>
      <c r="J36" s="313">
        <v>0</v>
      </c>
      <c r="K36" s="301"/>
      <c r="L36" s="314" t="s">
        <v>115</v>
      </c>
    </row>
    <row r="37" spans="1:12" ht="9.75" customHeight="1" x14ac:dyDescent="0.2">
      <c r="A37" s="311" t="s">
        <v>117</v>
      </c>
      <c r="B37" s="301"/>
      <c r="C37" s="301" t="s">
        <v>116</v>
      </c>
      <c r="D37" s="308">
        <v>6</v>
      </c>
      <c r="E37" s="312"/>
      <c r="F37" s="313">
        <v>0</v>
      </c>
      <c r="G37" s="312"/>
      <c r="H37" s="313">
        <v>0</v>
      </c>
      <c r="I37" s="312"/>
      <c r="J37" s="313">
        <v>0</v>
      </c>
      <c r="K37" s="301"/>
      <c r="L37" s="314" t="s">
        <v>117</v>
      </c>
    </row>
    <row r="38" spans="1:12" ht="9.75" customHeight="1" x14ac:dyDescent="0.2">
      <c r="A38" s="311" t="s">
        <v>119</v>
      </c>
      <c r="B38" s="301"/>
      <c r="C38" s="301" t="s">
        <v>118</v>
      </c>
      <c r="D38" s="308">
        <v>0</v>
      </c>
      <c r="E38" s="312"/>
      <c r="F38" s="313">
        <v>0</v>
      </c>
      <c r="G38" s="312"/>
      <c r="H38" s="313">
        <v>0</v>
      </c>
      <c r="I38" s="312"/>
      <c r="J38" s="313">
        <v>0</v>
      </c>
      <c r="K38" s="301"/>
      <c r="L38" s="314" t="s">
        <v>119</v>
      </c>
    </row>
    <row r="39" spans="1:12" ht="9.75" customHeight="1" x14ac:dyDescent="0.2">
      <c r="A39" s="311" t="s">
        <v>121</v>
      </c>
      <c r="B39" s="301"/>
      <c r="C39" s="301" t="s">
        <v>120</v>
      </c>
      <c r="D39" s="308">
        <v>0</v>
      </c>
      <c r="E39" s="312"/>
      <c r="F39" s="313">
        <v>0</v>
      </c>
      <c r="G39" s="312"/>
      <c r="H39" s="313">
        <v>0</v>
      </c>
      <c r="I39" s="312"/>
      <c r="J39" s="313">
        <v>0</v>
      </c>
      <c r="K39" s="301"/>
      <c r="L39" s="314" t="s">
        <v>121</v>
      </c>
    </row>
    <row r="40" spans="1:12" ht="9.75" customHeight="1" x14ac:dyDescent="0.2">
      <c r="A40" s="311" t="s">
        <v>123</v>
      </c>
      <c r="B40" s="301"/>
      <c r="C40" s="301" t="s">
        <v>122</v>
      </c>
      <c r="D40" s="308">
        <v>0</v>
      </c>
      <c r="E40" s="312"/>
      <c r="F40" s="313">
        <v>0</v>
      </c>
      <c r="G40" s="312"/>
      <c r="H40" s="313">
        <v>0</v>
      </c>
      <c r="I40" s="312"/>
      <c r="J40" s="313">
        <v>0</v>
      </c>
      <c r="K40" s="301"/>
      <c r="L40" s="314" t="s">
        <v>123</v>
      </c>
    </row>
    <row r="41" spans="1:12" ht="9.75" customHeight="1" x14ac:dyDescent="0.2">
      <c r="A41" s="311" t="s">
        <v>125</v>
      </c>
      <c r="B41" s="301"/>
      <c r="C41" s="301" t="s">
        <v>124</v>
      </c>
      <c r="D41" s="308">
        <v>0</v>
      </c>
      <c r="E41" s="312"/>
      <c r="F41" s="313">
        <v>0</v>
      </c>
      <c r="G41" s="312"/>
      <c r="H41" s="313">
        <v>0</v>
      </c>
      <c r="I41" s="312"/>
      <c r="J41" s="313">
        <v>0</v>
      </c>
      <c r="K41" s="301"/>
      <c r="L41" s="314" t="s">
        <v>125</v>
      </c>
    </row>
    <row r="42" spans="1:12" ht="9.75" customHeight="1" x14ac:dyDescent="0.2">
      <c r="A42" s="311" t="s">
        <v>127</v>
      </c>
      <c r="B42" s="301"/>
      <c r="C42" s="301" t="s">
        <v>126</v>
      </c>
      <c r="D42" s="308">
        <v>0</v>
      </c>
      <c r="E42" s="312"/>
      <c r="F42" s="313">
        <v>0</v>
      </c>
      <c r="G42" s="312"/>
      <c r="H42" s="313">
        <v>0</v>
      </c>
      <c r="I42" s="312"/>
      <c r="J42" s="313">
        <v>0</v>
      </c>
      <c r="K42" s="301"/>
      <c r="L42" s="314" t="s">
        <v>127</v>
      </c>
    </row>
    <row r="43" spans="1:12" ht="9.75" customHeight="1" x14ac:dyDescent="0.2">
      <c r="A43" s="311" t="s">
        <v>129</v>
      </c>
      <c r="B43" s="301"/>
      <c r="C43" s="301" t="s">
        <v>128</v>
      </c>
      <c r="D43" s="308">
        <v>0</v>
      </c>
      <c r="E43" s="312"/>
      <c r="F43" s="313">
        <v>0</v>
      </c>
      <c r="G43" s="312"/>
      <c r="H43" s="313">
        <v>0</v>
      </c>
      <c r="I43" s="312"/>
      <c r="J43" s="313">
        <v>0</v>
      </c>
      <c r="K43" s="301"/>
      <c r="L43" s="314" t="s">
        <v>129</v>
      </c>
    </row>
    <row r="44" spans="1:12" ht="9.75" customHeight="1" x14ac:dyDescent="0.2">
      <c r="A44" s="311" t="s">
        <v>131</v>
      </c>
      <c r="B44" s="301"/>
      <c r="C44" s="301" t="s">
        <v>130</v>
      </c>
      <c r="D44" s="308">
        <v>0</v>
      </c>
      <c r="E44" s="312"/>
      <c r="F44" s="313">
        <v>0</v>
      </c>
      <c r="G44" s="312"/>
      <c r="H44" s="313">
        <v>0</v>
      </c>
      <c r="I44" s="312"/>
      <c r="J44" s="313">
        <v>0</v>
      </c>
      <c r="K44" s="301"/>
      <c r="L44" s="314" t="s">
        <v>131</v>
      </c>
    </row>
    <row r="45" spans="1:12" ht="9.75" customHeight="1" x14ac:dyDescent="0.2">
      <c r="A45" s="311" t="s">
        <v>133</v>
      </c>
      <c r="B45" s="301"/>
      <c r="C45" s="301" t="s">
        <v>132</v>
      </c>
      <c r="D45" s="308">
        <v>0</v>
      </c>
      <c r="E45" s="312"/>
      <c r="F45" s="313">
        <v>0</v>
      </c>
      <c r="G45" s="312"/>
      <c r="H45" s="313">
        <v>0</v>
      </c>
      <c r="I45" s="312"/>
      <c r="J45" s="313">
        <v>0</v>
      </c>
      <c r="K45" s="301"/>
      <c r="L45" s="314" t="s">
        <v>133</v>
      </c>
    </row>
    <row r="46" spans="1:12" ht="9.75" customHeight="1" x14ac:dyDescent="0.2">
      <c r="A46" s="311" t="s">
        <v>135</v>
      </c>
      <c r="B46" s="301"/>
      <c r="C46" s="301" t="s">
        <v>134</v>
      </c>
      <c r="D46" s="413">
        <v>38666</v>
      </c>
      <c r="E46" s="312"/>
      <c r="F46" s="313">
        <v>0</v>
      </c>
      <c r="G46" s="312"/>
      <c r="H46" s="313">
        <v>0</v>
      </c>
      <c r="I46" s="312"/>
      <c r="J46" s="313">
        <v>0</v>
      </c>
      <c r="K46" s="301"/>
      <c r="L46" s="314" t="s">
        <v>135</v>
      </c>
    </row>
    <row r="47" spans="1:12" ht="9.75" customHeight="1" x14ac:dyDescent="0.2">
      <c r="A47" s="311" t="s">
        <v>137</v>
      </c>
      <c r="B47" s="301"/>
      <c r="C47" s="301" t="s">
        <v>136</v>
      </c>
      <c r="D47" s="413">
        <v>57817</v>
      </c>
      <c r="E47" s="312"/>
      <c r="F47" s="313">
        <v>0</v>
      </c>
      <c r="G47" s="312"/>
      <c r="H47" s="313">
        <v>0</v>
      </c>
      <c r="I47" s="312"/>
      <c r="J47" s="313">
        <v>0</v>
      </c>
      <c r="K47" s="301"/>
      <c r="L47" s="314" t="s">
        <v>137</v>
      </c>
    </row>
    <row r="48" spans="1:12" ht="9.75" customHeight="1" x14ac:dyDescent="0.2">
      <c r="A48" s="311" t="s">
        <v>139</v>
      </c>
      <c r="B48" s="301"/>
      <c r="C48" s="301" t="s">
        <v>138</v>
      </c>
      <c r="D48" s="308">
        <v>0</v>
      </c>
      <c r="E48" s="312"/>
      <c r="F48" s="313">
        <v>0</v>
      </c>
      <c r="G48" s="312"/>
      <c r="H48" s="313">
        <v>0</v>
      </c>
      <c r="I48" s="312"/>
      <c r="J48" s="313">
        <v>0</v>
      </c>
      <c r="K48" s="301"/>
      <c r="L48" s="314" t="s">
        <v>139</v>
      </c>
    </row>
    <row r="49" spans="1:12" ht="9.75" customHeight="1" x14ac:dyDescent="0.2">
      <c r="A49" s="311" t="s">
        <v>141</v>
      </c>
      <c r="B49" s="301"/>
      <c r="C49" s="301" t="s">
        <v>140</v>
      </c>
      <c r="D49" s="308">
        <v>0</v>
      </c>
      <c r="E49" s="312"/>
      <c r="F49" s="313">
        <v>0</v>
      </c>
      <c r="G49" s="312"/>
      <c r="H49" s="313">
        <v>0</v>
      </c>
      <c r="I49" s="312"/>
      <c r="J49" s="313">
        <v>0</v>
      </c>
      <c r="K49" s="301"/>
      <c r="L49" s="314" t="s">
        <v>141</v>
      </c>
    </row>
    <row r="50" spans="1:12" ht="9.75" customHeight="1" x14ac:dyDescent="0.2">
      <c r="A50" s="311" t="s">
        <v>143</v>
      </c>
      <c r="B50" s="301"/>
      <c r="C50" s="301" t="s">
        <v>142</v>
      </c>
      <c r="D50" s="308">
        <v>0</v>
      </c>
      <c r="E50" s="312"/>
      <c r="F50" s="313">
        <v>0</v>
      </c>
      <c r="G50" s="312"/>
      <c r="H50" s="313">
        <v>0</v>
      </c>
      <c r="I50" s="312"/>
      <c r="J50" s="313">
        <v>0</v>
      </c>
      <c r="K50" s="301"/>
      <c r="L50" s="314" t="s">
        <v>143</v>
      </c>
    </row>
    <row r="51" spans="1:12" ht="9.75" customHeight="1" x14ac:dyDescent="0.2">
      <c r="A51" s="311" t="s">
        <v>145</v>
      </c>
      <c r="B51" s="301"/>
      <c r="C51" s="301" t="s">
        <v>144</v>
      </c>
      <c r="D51" s="308">
        <v>0</v>
      </c>
      <c r="E51" s="312"/>
      <c r="F51" s="313">
        <v>0</v>
      </c>
      <c r="G51" s="312"/>
      <c r="H51" s="313">
        <v>0</v>
      </c>
      <c r="I51" s="312"/>
      <c r="J51" s="313">
        <v>0</v>
      </c>
      <c r="K51" s="301"/>
      <c r="L51" s="314" t="s">
        <v>145</v>
      </c>
    </row>
    <row r="52" spans="1:12" ht="9.75" customHeight="1" x14ac:dyDescent="0.2">
      <c r="A52" s="311" t="s">
        <v>147</v>
      </c>
      <c r="B52" s="301"/>
      <c r="C52" s="301" t="s">
        <v>146</v>
      </c>
      <c r="D52" s="308">
        <v>0</v>
      </c>
      <c r="E52" s="312"/>
      <c r="F52" s="313">
        <v>0</v>
      </c>
      <c r="G52" s="312"/>
      <c r="H52" s="313">
        <v>0</v>
      </c>
      <c r="I52" s="312"/>
      <c r="J52" s="313">
        <v>0</v>
      </c>
      <c r="K52" s="301"/>
      <c r="L52" s="314" t="s">
        <v>147</v>
      </c>
    </row>
    <row r="53" spans="1:12" ht="9.75" customHeight="1" x14ac:dyDescent="0.2">
      <c r="A53" s="311" t="s">
        <v>149</v>
      </c>
      <c r="B53" s="301"/>
      <c r="C53" s="301" t="s">
        <v>148</v>
      </c>
      <c r="D53" s="308">
        <v>0</v>
      </c>
      <c r="E53" s="312"/>
      <c r="F53" s="313">
        <v>0</v>
      </c>
      <c r="G53" s="312"/>
      <c r="H53" s="313">
        <v>0</v>
      </c>
      <c r="I53" s="312"/>
      <c r="J53" s="313">
        <v>0</v>
      </c>
      <c r="K53" s="301"/>
      <c r="L53" s="314" t="s">
        <v>149</v>
      </c>
    </row>
    <row r="54" spans="1:12" ht="9.75" customHeight="1" x14ac:dyDescent="0.2">
      <c r="A54" s="311" t="s">
        <v>151</v>
      </c>
      <c r="B54" s="301"/>
      <c r="C54" s="301" t="s">
        <v>150</v>
      </c>
      <c r="D54" s="308">
        <v>0</v>
      </c>
      <c r="E54" s="312"/>
      <c r="F54" s="313">
        <v>0</v>
      </c>
      <c r="G54" s="312"/>
      <c r="H54" s="313">
        <v>0</v>
      </c>
      <c r="I54" s="312"/>
      <c r="J54" s="313">
        <v>0</v>
      </c>
      <c r="K54" s="301"/>
      <c r="L54" s="314" t="s">
        <v>151</v>
      </c>
    </row>
    <row r="55" spans="1:12" ht="9.75" customHeight="1" x14ac:dyDescent="0.2">
      <c r="A55" s="311" t="s">
        <v>153</v>
      </c>
      <c r="B55" s="301"/>
      <c r="C55" s="315" t="s">
        <v>367</v>
      </c>
      <c r="D55" s="308">
        <v>0</v>
      </c>
      <c r="E55" s="312"/>
      <c r="F55" s="313">
        <v>0</v>
      </c>
      <c r="G55" s="312"/>
      <c r="H55" s="313">
        <v>0</v>
      </c>
      <c r="I55" s="312"/>
      <c r="J55" s="313">
        <v>0</v>
      </c>
      <c r="K55" s="301"/>
      <c r="L55" s="314" t="s">
        <v>153</v>
      </c>
    </row>
    <row r="56" spans="1:12" ht="9.75" customHeight="1" x14ac:dyDescent="0.2">
      <c r="A56" s="311" t="s">
        <v>155</v>
      </c>
      <c r="B56" s="301"/>
      <c r="C56" s="301" t="s">
        <v>230</v>
      </c>
      <c r="D56" s="308">
        <v>0</v>
      </c>
      <c r="E56" s="312"/>
      <c r="F56" s="313">
        <v>0</v>
      </c>
      <c r="G56" s="312"/>
      <c r="H56" s="313">
        <v>0</v>
      </c>
      <c r="I56" s="312"/>
      <c r="J56" s="313">
        <v>0</v>
      </c>
      <c r="K56" s="301"/>
      <c r="L56" s="314" t="s">
        <v>155</v>
      </c>
    </row>
    <row r="57" spans="1:12" ht="9.75" customHeight="1" x14ac:dyDescent="0.2">
      <c r="A57" s="311" t="s">
        <v>158</v>
      </c>
      <c r="B57" s="301"/>
      <c r="C57" s="301" t="s">
        <v>156</v>
      </c>
      <c r="D57" s="313">
        <f>SUM(D27:D56)</f>
        <v>96489</v>
      </c>
      <c r="E57" s="312"/>
      <c r="F57" s="313">
        <f>SUM(F27:F56)</f>
        <v>0</v>
      </c>
      <c r="G57" s="312"/>
      <c r="H57" s="313">
        <f>SUM(H27:H56)</f>
        <v>0</v>
      </c>
      <c r="I57" s="312"/>
      <c r="J57" s="313">
        <f>SUM(J27:J56)</f>
        <v>0</v>
      </c>
      <c r="K57" s="301"/>
      <c r="L57" s="314" t="s">
        <v>158</v>
      </c>
    </row>
    <row r="58" spans="1:12" ht="9.75" customHeight="1" x14ac:dyDescent="0.2">
      <c r="A58" s="311" t="s">
        <v>160</v>
      </c>
      <c r="B58" s="301"/>
      <c r="C58" s="301" t="s">
        <v>234</v>
      </c>
      <c r="D58" s="413">
        <v>37034</v>
      </c>
      <c r="E58" s="312"/>
      <c r="F58" s="313">
        <v>0</v>
      </c>
      <c r="G58" s="312"/>
      <c r="H58" s="313">
        <v>0</v>
      </c>
      <c r="I58" s="312"/>
      <c r="J58" s="313">
        <v>0</v>
      </c>
      <c r="K58" s="301"/>
      <c r="L58" s="314" t="s">
        <v>160</v>
      </c>
    </row>
    <row r="59" spans="1:12" ht="9.75" customHeight="1" x14ac:dyDescent="0.2">
      <c r="A59" s="311" t="s">
        <v>162</v>
      </c>
      <c r="B59" s="301"/>
      <c r="C59" s="301" t="s">
        <v>161</v>
      </c>
      <c r="D59" s="308">
        <v>0</v>
      </c>
      <c r="E59" s="312"/>
      <c r="F59" s="313">
        <v>0</v>
      </c>
      <c r="G59" s="312"/>
      <c r="H59" s="313">
        <v>0</v>
      </c>
      <c r="I59" s="312"/>
      <c r="J59" s="313">
        <v>0</v>
      </c>
      <c r="K59" s="301"/>
      <c r="L59" s="314" t="s">
        <v>162</v>
      </c>
    </row>
    <row r="60" spans="1:12" ht="9.75" customHeight="1" x14ac:dyDescent="0.2">
      <c r="A60" s="311" t="s">
        <v>164</v>
      </c>
      <c r="B60" s="301"/>
      <c r="C60" s="301" t="s">
        <v>163</v>
      </c>
      <c r="D60" s="308">
        <v>0</v>
      </c>
      <c r="E60" s="312"/>
      <c r="F60" s="313">
        <v>0</v>
      </c>
      <c r="G60" s="312"/>
      <c r="H60" s="313">
        <v>0</v>
      </c>
      <c r="I60" s="312"/>
      <c r="J60" s="313">
        <v>0</v>
      </c>
      <c r="K60" s="301"/>
      <c r="L60" s="314" t="s">
        <v>164</v>
      </c>
    </row>
    <row r="61" spans="1:12" ht="9.75" customHeight="1" x14ac:dyDescent="0.2">
      <c r="A61" s="311" t="s">
        <v>166</v>
      </c>
      <c r="B61" s="301"/>
      <c r="C61" s="301" t="s">
        <v>165</v>
      </c>
      <c r="D61" s="308">
        <v>0</v>
      </c>
      <c r="E61" s="312"/>
      <c r="F61" s="313">
        <v>0</v>
      </c>
      <c r="G61" s="312"/>
      <c r="H61" s="313">
        <v>0</v>
      </c>
      <c r="I61" s="312"/>
      <c r="J61" s="313">
        <v>0</v>
      </c>
      <c r="K61" s="301"/>
      <c r="L61" s="314" t="s">
        <v>166</v>
      </c>
    </row>
    <row r="62" spans="1:12" ht="9.75" customHeight="1" x14ac:dyDescent="0.2">
      <c r="A62" s="311" t="s">
        <v>168</v>
      </c>
      <c r="B62" s="301"/>
      <c r="C62" s="301" t="s">
        <v>167</v>
      </c>
      <c r="D62" s="308">
        <v>0</v>
      </c>
      <c r="E62" s="312"/>
      <c r="F62" s="313">
        <v>0</v>
      </c>
      <c r="G62" s="312"/>
      <c r="H62" s="313">
        <v>0</v>
      </c>
      <c r="I62" s="312"/>
      <c r="J62" s="313">
        <v>0</v>
      </c>
      <c r="K62" s="301"/>
      <c r="L62" s="314" t="s">
        <v>168</v>
      </c>
    </row>
    <row r="63" spans="1:12" ht="9.75" customHeight="1" x14ac:dyDescent="0.2">
      <c r="A63" s="311" t="s">
        <v>170</v>
      </c>
      <c r="B63" s="301"/>
      <c r="C63" s="301" t="s">
        <v>169</v>
      </c>
      <c r="D63" s="308">
        <v>0</v>
      </c>
      <c r="E63" s="312"/>
      <c r="F63" s="313">
        <v>0</v>
      </c>
      <c r="G63" s="312"/>
      <c r="H63" s="313">
        <v>0</v>
      </c>
      <c r="I63" s="312"/>
      <c r="J63" s="313">
        <v>0</v>
      </c>
      <c r="K63" s="301"/>
      <c r="L63" s="314" t="s">
        <v>170</v>
      </c>
    </row>
    <row r="64" spans="1:12" ht="9.75" customHeight="1" x14ac:dyDescent="0.2">
      <c r="A64" s="311" t="s">
        <v>172</v>
      </c>
      <c r="B64" s="301"/>
      <c r="C64" s="301" t="s">
        <v>171</v>
      </c>
      <c r="D64" s="308">
        <v>0</v>
      </c>
      <c r="E64" s="312"/>
      <c r="F64" s="313">
        <v>0</v>
      </c>
      <c r="G64" s="312"/>
      <c r="H64" s="313">
        <v>0</v>
      </c>
      <c r="I64" s="312"/>
      <c r="J64" s="313">
        <v>0</v>
      </c>
      <c r="K64" s="301"/>
      <c r="L64" s="314" t="s">
        <v>172</v>
      </c>
    </row>
    <row r="65" spans="1:13" ht="9.75" customHeight="1" x14ac:dyDescent="0.2">
      <c r="A65" s="311" t="s">
        <v>175</v>
      </c>
      <c r="B65" s="301"/>
      <c r="C65" s="301" t="s">
        <v>242</v>
      </c>
      <c r="D65" s="413">
        <v>20097</v>
      </c>
      <c r="E65" s="312"/>
      <c r="F65" s="313">
        <v>0</v>
      </c>
      <c r="G65" s="312"/>
      <c r="H65" s="313">
        <v>0</v>
      </c>
      <c r="I65" s="312"/>
      <c r="J65" s="313">
        <v>0</v>
      </c>
      <c r="K65" s="301"/>
      <c r="L65" s="314" t="s">
        <v>175</v>
      </c>
    </row>
    <row r="66" spans="1:13" ht="9.75" customHeight="1" x14ac:dyDescent="0.2">
      <c r="A66" s="311" t="s">
        <v>177</v>
      </c>
      <c r="B66" s="301"/>
      <c r="C66" s="301" t="s">
        <v>176</v>
      </c>
      <c r="D66" s="313">
        <f>SUM(D58:D65)</f>
        <v>57131</v>
      </c>
      <c r="E66" s="312"/>
      <c r="F66" s="313">
        <f>SUM(F58:F65)</f>
        <v>0</v>
      </c>
      <c r="G66" s="312"/>
      <c r="H66" s="313">
        <f>SUM(H58:H65)</f>
        <v>0</v>
      </c>
      <c r="I66" s="312"/>
      <c r="J66" s="313">
        <f>SUM(J58:J65)</f>
        <v>0</v>
      </c>
      <c r="K66" s="301"/>
      <c r="L66" s="314" t="s">
        <v>177</v>
      </c>
    </row>
    <row r="67" spans="1:13" ht="9.75" customHeight="1" x14ac:dyDescent="0.2">
      <c r="A67" s="311" t="s">
        <v>268</v>
      </c>
      <c r="B67" s="301"/>
      <c r="C67" s="301" t="s">
        <v>246</v>
      </c>
      <c r="D67" s="413">
        <v>0</v>
      </c>
      <c r="E67" s="312"/>
      <c r="F67" s="313">
        <v>0</v>
      </c>
      <c r="G67" s="312"/>
      <c r="H67" s="313">
        <v>0</v>
      </c>
      <c r="I67" s="312"/>
      <c r="J67" s="313">
        <v>0</v>
      </c>
      <c r="K67" s="301"/>
      <c r="L67" s="314" t="s">
        <v>268</v>
      </c>
    </row>
    <row r="68" spans="1:13" ht="9.75" customHeight="1" x14ac:dyDescent="0.2">
      <c r="A68" s="311" t="s">
        <v>269</v>
      </c>
      <c r="B68" s="301"/>
      <c r="C68" s="301" t="s">
        <v>248</v>
      </c>
      <c r="D68" s="308">
        <v>0</v>
      </c>
      <c r="E68" s="312"/>
      <c r="F68" s="313">
        <v>0</v>
      </c>
      <c r="G68" s="312"/>
      <c r="H68" s="313">
        <v>0</v>
      </c>
      <c r="I68" s="312"/>
      <c r="J68" s="313">
        <v>0</v>
      </c>
      <c r="K68" s="301"/>
      <c r="L68" s="314" t="s">
        <v>269</v>
      </c>
    </row>
    <row r="69" spans="1:13" ht="9.75" customHeight="1" x14ac:dyDescent="0.2">
      <c r="A69" s="311" t="s">
        <v>270</v>
      </c>
      <c r="B69" s="301"/>
      <c r="C69" s="301" t="s">
        <v>250</v>
      </c>
      <c r="D69" s="413">
        <v>2289</v>
      </c>
      <c r="E69" s="312"/>
      <c r="F69" s="313">
        <v>0</v>
      </c>
      <c r="G69" s="312"/>
      <c r="H69" s="313">
        <v>0</v>
      </c>
      <c r="I69" s="312"/>
      <c r="J69" s="313">
        <v>0</v>
      </c>
      <c r="K69" s="301"/>
      <c r="L69" s="314" t="s">
        <v>270</v>
      </c>
      <c r="M69" s="316"/>
    </row>
    <row r="70" spans="1:13" ht="9.75" customHeight="1" x14ac:dyDescent="0.2">
      <c r="A70" s="311" t="s">
        <v>368</v>
      </c>
      <c r="B70" s="301"/>
      <c r="C70" s="301" t="s">
        <v>252</v>
      </c>
      <c r="D70" s="313">
        <f>D57+D66+D67+D68+D69</f>
        <v>155909</v>
      </c>
      <c r="E70" s="312"/>
      <c r="F70" s="313">
        <f>SUM(F66:F69)+F57</f>
        <v>0</v>
      </c>
      <c r="G70" s="312"/>
      <c r="H70" s="313">
        <f>SUM(H66:H69)+H57</f>
        <v>0</v>
      </c>
      <c r="I70" s="312"/>
      <c r="J70" s="313">
        <f>SUM(J66:J69)+J57</f>
        <v>0</v>
      </c>
      <c r="K70" s="301"/>
      <c r="L70" s="314" t="s">
        <v>368</v>
      </c>
      <c r="M70" s="310"/>
    </row>
    <row r="71" spans="1:13" ht="9.75" customHeight="1" thickBot="1" x14ac:dyDescent="0.25">
      <c r="A71" s="317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9"/>
    </row>
    <row r="72" spans="1:13" ht="9.75" customHeight="1" thickTop="1" x14ac:dyDescent="0.2">
      <c r="A72" s="320"/>
      <c r="B72" s="279"/>
      <c r="C72" s="279"/>
      <c r="D72" s="279"/>
      <c r="E72" s="279"/>
      <c r="F72" s="321" t="s">
        <v>369</v>
      </c>
      <c r="G72" s="279"/>
      <c r="H72" s="279"/>
      <c r="I72" s="279"/>
      <c r="J72" s="279"/>
      <c r="K72" s="279"/>
      <c r="L72" s="279"/>
    </row>
    <row r="73" spans="1:13" x14ac:dyDescent="0.2">
      <c r="A73" s="279"/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79"/>
    </row>
  </sheetData>
  <mergeCells count="1">
    <mergeCell ref="F1:L1"/>
  </mergeCells>
  <conditionalFormatting sqref="M70">
    <cfRule type="cellIs" dxfId="0" priority="3" operator="notEqual">
      <formula>0</formula>
    </cfRule>
  </conditionalFormatting>
  <printOptions horizontalCentered="1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7"/>
  <sheetViews>
    <sheetView topLeftCell="A64" zoomScale="90" zoomScaleNormal="90" workbookViewId="0">
      <selection activeCell="U103" sqref="U103"/>
    </sheetView>
  </sheetViews>
  <sheetFormatPr defaultRowHeight="11.25" x14ac:dyDescent="0.2"/>
  <cols>
    <col min="1" max="1" width="3.83203125" style="333" customWidth="1"/>
    <col min="2" max="2" width="6.33203125" style="331" customWidth="1"/>
    <col min="3" max="3" width="7" style="331" bestFit="1" customWidth="1"/>
    <col min="4" max="4" width="16.33203125" style="331" customWidth="1"/>
    <col min="5" max="5" width="19.83203125" style="331" customWidth="1"/>
    <col min="6" max="6" width="13.83203125" style="331" customWidth="1"/>
    <col min="7" max="7" width="15.5" style="331" customWidth="1"/>
    <col min="8" max="8" width="13.33203125" style="331" bestFit="1" customWidth="1"/>
    <col min="9" max="9" width="12.33203125" style="331" customWidth="1"/>
    <col min="10" max="12" width="13.33203125" style="331" bestFit="1" customWidth="1"/>
    <col min="13" max="13" width="5.5" style="331" customWidth="1"/>
    <col min="14" max="14" width="3.33203125" style="333" customWidth="1"/>
    <col min="15" max="252" width="9.33203125" style="331"/>
    <col min="253" max="253" width="3.33203125" style="331" customWidth="1"/>
    <col min="254" max="254" width="6.33203125" style="331" customWidth="1"/>
    <col min="255" max="255" width="5.1640625" style="331" customWidth="1"/>
    <col min="256" max="256" width="4" style="331" customWidth="1"/>
    <col min="257" max="257" width="32" style="331" customWidth="1"/>
    <col min="258" max="264" width="11" style="331" customWidth="1"/>
    <col min="265" max="265" width="7.5" style="331" customWidth="1"/>
    <col min="266" max="266" width="2.83203125" style="331" customWidth="1"/>
    <col min="267" max="268" width="9.33203125" style="331"/>
    <col min="269" max="269" width="3" style="331" customWidth="1"/>
    <col min="270" max="508" width="9.33203125" style="331"/>
    <col min="509" max="509" width="3.33203125" style="331" customWidth="1"/>
    <col min="510" max="510" width="6.33203125" style="331" customWidth="1"/>
    <col min="511" max="511" width="5.1640625" style="331" customWidth="1"/>
    <col min="512" max="512" width="4" style="331" customWidth="1"/>
    <col min="513" max="513" width="32" style="331" customWidth="1"/>
    <col min="514" max="520" width="11" style="331" customWidth="1"/>
    <col min="521" max="521" width="7.5" style="331" customWidth="1"/>
    <col min="522" max="522" width="2.83203125" style="331" customWidth="1"/>
    <col min="523" max="524" width="9.33203125" style="331"/>
    <col min="525" max="525" width="3" style="331" customWidth="1"/>
    <col min="526" max="764" width="9.33203125" style="331"/>
    <col min="765" max="765" width="3.33203125" style="331" customWidth="1"/>
    <col min="766" max="766" width="6.33203125" style="331" customWidth="1"/>
    <col min="767" max="767" width="5.1640625" style="331" customWidth="1"/>
    <col min="768" max="768" width="4" style="331" customWidth="1"/>
    <col min="769" max="769" width="32" style="331" customWidth="1"/>
    <col min="770" max="776" width="11" style="331" customWidth="1"/>
    <col min="777" max="777" width="7.5" style="331" customWidth="1"/>
    <col min="778" max="778" width="2.83203125" style="331" customWidth="1"/>
    <col min="779" max="780" width="9.33203125" style="331"/>
    <col min="781" max="781" width="3" style="331" customWidth="1"/>
    <col min="782" max="1020" width="9.33203125" style="331"/>
    <col min="1021" max="1021" width="3.33203125" style="331" customWidth="1"/>
    <col min="1022" max="1022" width="6.33203125" style="331" customWidth="1"/>
    <col min="1023" max="1023" width="5.1640625" style="331" customWidth="1"/>
    <col min="1024" max="1024" width="4" style="331" customWidth="1"/>
    <col min="1025" max="1025" width="32" style="331" customWidth="1"/>
    <col min="1026" max="1032" width="11" style="331" customWidth="1"/>
    <col min="1033" max="1033" width="7.5" style="331" customWidth="1"/>
    <col min="1034" max="1034" width="2.83203125" style="331" customWidth="1"/>
    <col min="1035" max="1036" width="9.33203125" style="331"/>
    <col min="1037" max="1037" width="3" style="331" customWidth="1"/>
    <col min="1038" max="1276" width="9.33203125" style="331"/>
    <col min="1277" max="1277" width="3.33203125" style="331" customWidth="1"/>
    <col min="1278" max="1278" width="6.33203125" style="331" customWidth="1"/>
    <col min="1279" max="1279" width="5.1640625" style="331" customWidth="1"/>
    <col min="1280" max="1280" width="4" style="331" customWidth="1"/>
    <col min="1281" max="1281" width="32" style="331" customWidth="1"/>
    <col min="1282" max="1288" width="11" style="331" customWidth="1"/>
    <col min="1289" max="1289" width="7.5" style="331" customWidth="1"/>
    <col min="1290" max="1290" width="2.83203125" style="331" customWidth="1"/>
    <col min="1291" max="1292" width="9.33203125" style="331"/>
    <col min="1293" max="1293" width="3" style="331" customWidth="1"/>
    <col min="1294" max="1532" width="9.33203125" style="331"/>
    <col min="1533" max="1533" width="3.33203125" style="331" customWidth="1"/>
    <col min="1534" max="1534" width="6.33203125" style="331" customWidth="1"/>
    <col min="1535" max="1535" width="5.1640625" style="331" customWidth="1"/>
    <col min="1536" max="1536" width="4" style="331" customWidth="1"/>
    <col min="1537" max="1537" width="32" style="331" customWidth="1"/>
    <col min="1538" max="1544" width="11" style="331" customWidth="1"/>
    <col min="1545" max="1545" width="7.5" style="331" customWidth="1"/>
    <col min="1546" max="1546" width="2.83203125" style="331" customWidth="1"/>
    <col min="1547" max="1548" width="9.33203125" style="331"/>
    <col min="1549" max="1549" width="3" style="331" customWidth="1"/>
    <col min="1550" max="1788" width="9.33203125" style="331"/>
    <col min="1789" max="1789" width="3.33203125" style="331" customWidth="1"/>
    <col min="1790" max="1790" width="6.33203125" style="331" customWidth="1"/>
    <col min="1791" max="1791" width="5.1640625" style="331" customWidth="1"/>
    <col min="1792" max="1792" width="4" style="331" customWidth="1"/>
    <col min="1793" max="1793" width="32" style="331" customWidth="1"/>
    <col min="1794" max="1800" width="11" style="331" customWidth="1"/>
    <col min="1801" max="1801" width="7.5" style="331" customWidth="1"/>
    <col min="1802" max="1802" width="2.83203125" style="331" customWidth="1"/>
    <col min="1803" max="1804" width="9.33203125" style="331"/>
    <col min="1805" max="1805" width="3" style="331" customWidth="1"/>
    <col min="1806" max="2044" width="9.33203125" style="331"/>
    <col min="2045" max="2045" width="3.33203125" style="331" customWidth="1"/>
    <col min="2046" max="2046" width="6.33203125" style="331" customWidth="1"/>
    <col min="2047" max="2047" width="5.1640625" style="331" customWidth="1"/>
    <col min="2048" max="2048" width="4" style="331" customWidth="1"/>
    <col min="2049" max="2049" width="32" style="331" customWidth="1"/>
    <col min="2050" max="2056" width="11" style="331" customWidth="1"/>
    <col min="2057" max="2057" width="7.5" style="331" customWidth="1"/>
    <col min="2058" max="2058" width="2.83203125" style="331" customWidth="1"/>
    <col min="2059" max="2060" width="9.33203125" style="331"/>
    <col min="2061" max="2061" width="3" style="331" customWidth="1"/>
    <col min="2062" max="2300" width="9.33203125" style="331"/>
    <col min="2301" max="2301" width="3.33203125" style="331" customWidth="1"/>
    <col min="2302" max="2302" width="6.33203125" style="331" customWidth="1"/>
    <col min="2303" max="2303" width="5.1640625" style="331" customWidth="1"/>
    <col min="2304" max="2304" width="4" style="331" customWidth="1"/>
    <col min="2305" max="2305" width="32" style="331" customWidth="1"/>
    <col min="2306" max="2312" width="11" style="331" customWidth="1"/>
    <col min="2313" max="2313" width="7.5" style="331" customWidth="1"/>
    <col min="2314" max="2314" width="2.83203125" style="331" customWidth="1"/>
    <col min="2315" max="2316" width="9.33203125" style="331"/>
    <col min="2317" max="2317" width="3" style="331" customWidth="1"/>
    <col min="2318" max="2556" width="9.33203125" style="331"/>
    <col min="2557" max="2557" width="3.33203125" style="331" customWidth="1"/>
    <col min="2558" max="2558" width="6.33203125" style="331" customWidth="1"/>
    <col min="2559" max="2559" width="5.1640625" style="331" customWidth="1"/>
    <col min="2560" max="2560" width="4" style="331" customWidth="1"/>
    <col min="2561" max="2561" width="32" style="331" customWidth="1"/>
    <col min="2562" max="2568" width="11" style="331" customWidth="1"/>
    <col min="2569" max="2569" width="7.5" style="331" customWidth="1"/>
    <col min="2570" max="2570" width="2.83203125" style="331" customWidth="1"/>
    <col min="2571" max="2572" width="9.33203125" style="331"/>
    <col min="2573" max="2573" width="3" style="331" customWidth="1"/>
    <col min="2574" max="2812" width="9.33203125" style="331"/>
    <col min="2813" max="2813" width="3.33203125" style="331" customWidth="1"/>
    <col min="2814" max="2814" width="6.33203125" style="331" customWidth="1"/>
    <col min="2815" max="2815" width="5.1640625" style="331" customWidth="1"/>
    <col min="2816" max="2816" width="4" style="331" customWidth="1"/>
    <col min="2817" max="2817" width="32" style="331" customWidth="1"/>
    <col min="2818" max="2824" width="11" style="331" customWidth="1"/>
    <col min="2825" max="2825" width="7.5" style="331" customWidth="1"/>
    <col min="2826" max="2826" width="2.83203125" style="331" customWidth="1"/>
    <col min="2827" max="2828" width="9.33203125" style="331"/>
    <col min="2829" max="2829" width="3" style="331" customWidth="1"/>
    <col min="2830" max="3068" width="9.33203125" style="331"/>
    <col min="3069" max="3069" width="3.33203125" style="331" customWidth="1"/>
    <col min="3070" max="3070" width="6.33203125" style="331" customWidth="1"/>
    <col min="3071" max="3071" width="5.1640625" style="331" customWidth="1"/>
    <col min="3072" max="3072" width="4" style="331" customWidth="1"/>
    <col min="3073" max="3073" width="32" style="331" customWidth="1"/>
    <col min="3074" max="3080" width="11" style="331" customWidth="1"/>
    <col min="3081" max="3081" width="7.5" style="331" customWidth="1"/>
    <col min="3082" max="3082" width="2.83203125" style="331" customWidth="1"/>
    <col min="3083" max="3084" width="9.33203125" style="331"/>
    <col min="3085" max="3085" width="3" style="331" customWidth="1"/>
    <col min="3086" max="3324" width="9.33203125" style="331"/>
    <col min="3325" max="3325" width="3.33203125" style="331" customWidth="1"/>
    <col min="3326" max="3326" width="6.33203125" style="331" customWidth="1"/>
    <col min="3327" max="3327" width="5.1640625" style="331" customWidth="1"/>
    <col min="3328" max="3328" width="4" style="331" customWidth="1"/>
    <col min="3329" max="3329" width="32" style="331" customWidth="1"/>
    <col min="3330" max="3336" width="11" style="331" customWidth="1"/>
    <col min="3337" max="3337" width="7.5" style="331" customWidth="1"/>
    <col min="3338" max="3338" width="2.83203125" style="331" customWidth="1"/>
    <col min="3339" max="3340" width="9.33203125" style="331"/>
    <col min="3341" max="3341" width="3" style="331" customWidth="1"/>
    <col min="3342" max="3580" width="9.33203125" style="331"/>
    <col min="3581" max="3581" width="3.33203125" style="331" customWidth="1"/>
    <col min="3582" max="3582" width="6.33203125" style="331" customWidth="1"/>
    <col min="3583" max="3583" width="5.1640625" style="331" customWidth="1"/>
    <col min="3584" max="3584" width="4" style="331" customWidth="1"/>
    <col min="3585" max="3585" width="32" style="331" customWidth="1"/>
    <col min="3586" max="3592" width="11" style="331" customWidth="1"/>
    <col min="3593" max="3593" width="7.5" style="331" customWidth="1"/>
    <col min="3594" max="3594" width="2.83203125" style="331" customWidth="1"/>
    <col min="3595" max="3596" width="9.33203125" style="331"/>
    <col min="3597" max="3597" width="3" style="331" customWidth="1"/>
    <col min="3598" max="3836" width="9.33203125" style="331"/>
    <col min="3837" max="3837" width="3.33203125" style="331" customWidth="1"/>
    <col min="3838" max="3838" width="6.33203125" style="331" customWidth="1"/>
    <col min="3839" max="3839" width="5.1640625" style="331" customWidth="1"/>
    <col min="3840" max="3840" width="4" style="331" customWidth="1"/>
    <col min="3841" max="3841" width="32" style="331" customWidth="1"/>
    <col min="3842" max="3848" width="11" style="331" customWidth="1"/>
    <col min="3849" max="3849" width="7.5" style="331" customWidth="1"/>
    <col min="3850" max="3850" width="2.83203125" style="331" customWidth="1"/>
    <col min="3851" max="3852" width="9.33203125" style="331"/>
    <col min="3853" max="3853" width="3" style="331" customWidth="1"/>
    <col min="3854" max="4092" width="9.33203125" style="331"/>
    <col min="4093" max="4093" width="3.33203125" style="331" customWidth="1"/>
    <col min="4094" max="4094" width="6.33203125" style="331" customWidth="1"/>
    <col min="4095" max="4095" width="5.1640625" style="331" customWidth="1"/>
    <col min="4096" max="4096" width="4" style="331" customWidth="1"/>
    <col min="4097" max="4097" width="32" style="331" customWidth="1"/>
    <col min="4098" max="4104" width="11" style="331" customWidth="1"/>
    <col min="4105" max="4105" width="7.5" style="331" customWidth="1"/>
    <col min="4106" max="4106" width="2.83203125" style="331" customWidth="1"/>
    <col min="4107" max="4108" width="9.33203125" style="331"/>
    <col min="4109" max="4109" width="3" style="331" customWidth="1"/>
    <col min="4110" max="4348" width="9.33203125" style="331"/>
    <col min="4349" max="4349" width="3.33203125" style="331" customWidth="1"/>
    <col min="4350" max="4350" width="6.33203125" style="331" customWidth="1"/>
    <col min="4351" max="4351" width="5.1640625" style="331" customWidth="1"/>
    <col min="4352" max="4352" width="4" style="331" customWidth="1"/>
    <col min="4353" max="4353" width="32" style="331" customWidth="1"/>
    <col min="4354" max="4360" width="11" style="331" customWidth="1"/>
    <col min="4361" max="4361" width="7.5" style="331" customWidth="1"/>
    <col min="4362" max="4362" width="2.83203125" style="331" customWidth="1"/>
    <col min="4363" max="4364" width="9.33203125" style="331"/>
    <col min="4365" max="4365" width="3" style="331" customWidth="1"/>
    <col min="4366" max="4604" width="9.33203125" style="331"/>
    <col min="4605" max="4605" width="3.33203125" style="331" customWidth="1"/>
    <col min="4606" max="4606" width="6.33203125" style="331" customWidth="1"/>
    <col min="4607" max="4607" width="5.1640625" style="331" customWidth="1"/>
    <col min="4608" max="4608" width="4" style="331" customWidth="1"/>
    <col min="4609" max="4609" width="32" style="331" customWidth="1"/>
    <col min="4610" max="4616" width="11" style="331" customWidth="1"/>
    <col min="4617" max="4617" width="7.5" style="331" customWidth="1"/>
    <col min="4618" max="4618" width="2.83203125" style="331" customWidth="1"/>
    <col min="4619" max="4620" width="9.33203125" style="331"/>
    <col min="4621" max="4621" width="3" style="331" customWidth="1"/>
    <col min="4622" max="4860" width="9.33203125" style="331"/>
    <col min="4861" max="4861" width="3.33203125" style="331" customWidth="1"/>
    <col min="4862" max="4862" width="6.33203125" style="331" customWidth="1"/>
    <col min="4863" max="4863" width="5.1640625" style="331" customWidth="1"/>
    <col min="4864" max="4864" width="4" style="331" customWidth="1"/>
    <col min="4865" max="4865" width="32" style="331" customWidth="1"/>
    <col min="4866" max="4872" width="11" style="331" customWidth="1"/>
    <col min="4873" max="4873" width="7.5" style="331" customWidth="1"/>
    <col min="4874" max="4874" width="2.83203125" style="331" customWidth="1"/>
    <col min="4875" max="4876" width="9.33203125" style="331"/>
    <col min="4877" max="4877" width="3" style="331" customWidth="1"/>
    <col min="4878" max="5116" width="9.33203125" style="331"/>
    <col min="5117" max="5117" width="3.33203125" style="331" customWidth="1"/>
    <col min="5118" max="5118" width="6.33203125" style="331" customWidth="1"/>
    <col min="5119" max="5119" width="5.1640625" style="331" customWidth="1"/>
    <col min="5120" max="5120" width="4" style="331" customWidth="1"/>
    <col min="5121" max="5121" width="32" style="331" customWidth="1"/>
    <col min="5122" max="5128" width="11" style="331" customWidth="1"/>
    <col min="5129" max="5129" width="7.5" style="331" customWidth="1"/>
    <col min="5130" max="5130" width="2.83203125" style="331" customWidth="1"/>
    <col min="5131" max="5132" width="9.33203125" style="331"/>
    <col min="5133" max="5133" width="3" style="331" customWidth="1"/>
    <col min="5134" max="5372" width="9.33203125" style="331"/>
    <col min="5373" max="5373" width="3.33203125" style="331" customWidth="1"/>
    <col min="5374" max="5374" width="6.33203125" style="331" customWidth="1"/>
    <col min="5375" max="5375" width="5.1640625" style="331" customWidth="1"/>
    <col min="5376" max="5376" width="4" style="331" customWidth="1"/>
    <col min="5377" max="5377" width="32" style="331" customWidth="1"/>
    <col min="5378" max="5384" width="11" style="331" customWidth="1"/>
    <col min="5385" max="5385" width="7.5" style="331" customWidth="1"/>
    <col min="5386" max="5386" width="2.83203125" style="331" customWidth="1"/>
    <col min="5387" max="5388" width="9.33203125" style="331"/>
    <col min="5389" max="5389" width="3" style="331" customWidth="1"/>
    <col min="5390" max="5628" width="9.33203125" style="331"/>
    <col min="5629" max="5629" width="3.33203125" style="331" customWidth="1"/>
    <col min="5630" max="5630" width="6.33203125" style="331" customWidth="1"/>
    <col min="5631" max="5631" width="5.1640625" style="331" customWidth="1"/>
    <col min="5632" max="5632" width="4" style="331" customWidth="1"/>
    <col min="5633" max="5633" width="32" style="331" customWidth="1"/>
    <col min="5634" max="5640" width="11" style="331" customWidth="1"/>
    <col min="5641" max="5641" width="7.5" style="331" customWidth="1"/>
    <col min="5642" max="5642" width="2.83203125" style="331" customWidth="1"/>
    <col min="5643" max="5644" width="9.33203125" style="331"/>
    <col min="5645" max="5645" width="3" style="331" customWidth="1"/>
    <col min="5646" max="5884" width="9.33203125" style="331"/>
    <col min="5885" max="5885" width="3.33203125" style="331" customWidth="1"/>
    <col min="5886" max="5886" width="6.33203125" style="331" customWidth="1"/>
    <col min="5887" max="5887" width="5.1640625" style="331" customWidth="1"/>
    <col min="5888" max="5888" width="4" style="331" customWidth="1"/>
    <col min="5889" max="5889" width="32" style="331" customWidth="1"/>
    <col min="5890" max="5896" width="11" style="331" customWidth="1"/>
    <col min="5897" max="5897" width="7.5" style="331" customWidth="1"/>
    <col min="5898" max="5898" width="2.83203125" style="331" customWidth="1"/>
    <col min="5899" max="5900" width="9.33203125" style="331"/>
    <col min="5901" max="5901" width="3" style="331" customWidth="1"/>
    <col min="5902" max="6140" width="9.33203125" style="331"/>
    <col min="6141" max="6141" width="3.33203125" style="331" customWidth="1"/>
    <col min="6142" max="6142" width="6.33203125" style="331" customWidth="1"/>
    <col min="6143" max="6143" width="5.1640625" style="331" customWidth="1"/>
    <col min="6144" max="6144" width="4" style="331" customWidth="1"/>
    <col min="6145" max="6145" width="32" style="331" customWidth="1"/>
    <col min="6146" max="6152" width="11" style="331" customWidth="1"/>
    <col min="6153" max="6153" width="7.5" style="331" customWidth="1"/>
    <col min="6154" max="6154" width="2.83203125" style="331" customWidth="1"/>
    <col min="6155" max="6156" width="9.33203125" style="331"/>
    <col min="6157" max="6157" width="3" style="331" customWidth="1"/>
    <col min="6158" max="6396" width="9.33203125" style="331"/>
    <col min="6397" max="6397" width="3.33203125" style="331" customWidth="1"/>
    <col min="6398" max="6398" width="6.33203125" style="331" customWidth="1"/>
    <col min="6399" max="6399" width="5.1640625" style="331" customWidth="1"/>
    <col min="6400" max="6400" width="4" style="331" customWidth="1"/>
    <col min="6401" max="6401" width="32" style="331" customWidth="1"/>
    <col min="6402" max="6408" width="11" style="331" customWidth="1"/>
    <col min="6409" max="6409" width="7.5" style="331" customWidth="1"/>
    <col min="6410" max="6410" width="2.83203125" style="331" customWidth="1"/>
    <col min="6411" max="6412" width="9.33203125" style="331"/>
    <col min="6413" max="6413" width="3" style="331" customWidth="1"/>
    <col min="6414" max="6652" width="9.33203125" style="331"/>
    <col min="6653" max="6653" width="3.33203125" style="331" customWidth="1"/>
    <col min="6654" max="6654" width="6.33203125" style="331" customWidth="1"/>
    <col min="6655" max="6655" width="5.1640625" style="331" customWidth="1"/>
    <col min="6656" max="6656" width="4" style="331" customWidth="1"/>
    <col min="6657" max="6657" width="32" style="331" customWidth="1"/>
    <col min="6658" max="6664" width="11" style="331" customWidth="1"/>
    <col min="6665" max="6665" width="7.5" style="331" customWidth="1"/>
    <col min="6666" max="6666" width="2.83203125" style="331" customWidth="1"/>
    <col min="6667" max="6668" width="9.33203125" style="331"/>
    <col min="6669" max="6669" width="3" style="331" customWidth="1"/>
    <col min="6670" max="6908" width="9.33203125" style="331"/>
    <col min="6909" max="6909" width="3.33203125" style="331" customWidth="1"/>
    <col min="6910" max="6910" width="6.33203125" style="331" customWidth="1"/>
    <col min="6911" max="6911" width="5.1640625" style="331" customWidth="1"/>
    <col min="6912" max="6912" width="4" style="331" customWidth="1"/>
    <col min="6913" max="6913" width="32" style="331" customWidth="1"/>
    <col min="6914" max="6920" width="11" style="331" customWidth="1"/>
    <col min="6921" max="6921" width="7.5" style="331" customWidth="1"/>
    <col min="6922" max="6922" width="2.83203125" style="331" customWidth="1"/>
    <col min="6923" max="6924" width="9.33203125" style="331"/>
    <col min="6925" max="6925" width="3" style="331" customWidth="1"/>
    <col min="6926" max="7164" width="9.33203125" style="331"/>
    <col min="7165" max="7165" width="3.33203125" style="331" customWidth="1"/>
    <col min="7166" max="7166" width="6.33203125" style="331" customWidth="1"/>
    <col min="7167" max="7167" width="5.1640625" style="331" customWidth="1"/>
    <col min="7168" max="7168" width="4" style="331" customWidth="1"/>
    <col min="7169" max="7169" width="32" style="331" customWidth="1"/>
    <col min="7170" max="7176" width="11" style="331" customWidth="1"/>
    <col min="7177" max="7177" width="7.5" style="331" customWidth="1"/>
    <col min="7178" max="7178" width="2.83203125" style="331" customWidth="1"/>
    <col min="7179" max="7180" width="9.33203125" style="331"/>
    <col min="7181" max="7181" width="3" style="331" customWidth="1"/>
    <col min="7182" max="7420" width="9.33203125" style="331"/>
    <col min="7421" max="7421" width="3.33203125" style="331" customWidth="1"/>
    <col min="7422" max="7422" width="6.33203125" style="331" customWidth="1"/>
    <col min="7423" max="7423" width="5.1640625" style="331" customWidth="1"/>
    <col min="7424" max="7424" width="4" style="331" customWidth="1"/>
    <col min="7425" max="7425" width="32" style="331" customWidth="1"/>
    <col min="7426" max="7432" width="11" style="331" customWidth="1"/>
    <col min="7433" max="7433" width="7.5" style="331" customWidth="1"/>
    <col min="7434" max="7434" width="2.83203125" style="331" customWidth="1"/>
    <col min="7435" max="7436" width="9.33203125" style="331"/>
    <col min="7437" max="7437" width="3" style="331" customWidth="1"/>
    <col min="7438" max="7676" width="9.33203125" style="331"/>
    <col min="7677" max="7677" width="3.33203125" style="331" customWidth="1"/>
    <col min="7678" max="7678" width="6.33203125" style="331" customWidth="1"/>
    <col min="7679" max="7679" width="5.1640625" style="331" customWidth="1"/>
    <col min="7680" max="7680" width="4" style="331" customWidth="1"/>
    <col min="7681" max="7681" width="32" style="331" customWidth="1"/>
    <col min="7682" max="7688" width="11" style="331" customWidth="1"/>
    <col min="7689" max="7689" width="7.5" style="331" customWidth="1"/>
    <col min="7690" max="7690" width="2.83203125" style="331" customWidth="1"/>
    <col min="7691" max="7692" width="9.33203125" style="331"/>
    <col min="7693" max="7693" width="3" style="331" customWidth="1"/>
    <col min="7694" max="7932" width="9.33203125" style="331"/>
    <col min="7933" max="7933" width="3.33203125" style="331" customWidth="1"/>
    <col min="7934" max="7934" width="6.33203125" style="331" customWidth="1"/>
    <col min="7935" max="7935" width="5.1640625" style="331" customWidth="1"/>
    <col min="7936" max="7936" width="4" style="331" customWidth="1"/>
    <col min="7937" max="7937" width="32" style="331" customWidth="1"/>
    <col min="7938" max="7944" width="11" style="331" customWidth="1"/>
    <col min="7945" max="7945" width="7.5" style="331" customWidth="1"/>
    <col min="7946" max="7946" width="2.83203125" style="331" customWidth="1"/>
    <col min="7947" max="7948" width="9.33203125" style="331"/>
    <col min="7949" max="7949" width="3" style="331" customWidth="1"/>
    <col min="7950" max="8188" width="9.33203125" style="331"/>
    <col min="8189" max="8189" width="3.33203125" style="331" customWidth="1"/>
    <col min="8190" max="8190" width="6.33203125" style="331" customWidth="1"/>
    <col min="8191" max="8191" width="5.1640625" style="331" customWidth="1"/>
    <col min="8192" max="8192" width="4" style="331" customWidth="1"/>
    <col min="8193" max="8193" width="32" style="331" customWidth="1"/>
    <col min="8194" max="8200" width="11" style="331" customWidth="1"/>
    <col min="8201" max="8201" width="7.5" style="331" customWidth="1"/>
    <col min="8202" max="8202" width="2.83203125" style="331" customWidth="1"/>
    <col min="8203" max="8204" width="9.33203125" style="331"/>
    <col min="8205" max="8205" width="3" style="331" customWidth="1"/>
    <col min="8206" max="8444" width="9.33203125" style="331"/>
    <col min="8445" max="8445" width="3.33203125" style="331" customWidth="1"/>
    <col min="8446" max="8446" width="6.33203125" style="331" customWidth="1"/>
    <col min="8447" max="8447" width="5.1640625" style="331" customWidth="1"/>
    <col min="8448" max="8448" width="4" style="331" customWidth="1"/>
    <col min="8449" max="8449" width="32" style="331" customWidth="1"/>
    <col min="8450" max="8456" width="11" style="331" customWidth="1"/>
    <col min="8457" max="8457" width="7.5" style="331" customWidth="1"/>
    <col min="8458" max="8458" width="2.83203125" style="331" customWidth="1"/>
    <col min="8459" max="8460" width="9.33203125" style="331"/>
    <col min="8461" max="8461" width="3" style="331" customWidth="1"/>
    <col min="8462" max="8700" width="9.33203125" style="331"/>
    <col min="8701" max="8701" width="3.33203125" style="331" customWidth="1"/>
    <col min="8702" max="8702" width="6.33203125" style="331" customWidth="1"/>
    <col min="8703" max="8703" width="5.1640625" style="331" customWidth="1"/>
    <col min="8704" max="8704" width="4" style="331" customWidth="1"/>
    <col min="8705" max="8705" width="32" style="331" customWidth="1"/>
    <col min="8706" max="8712" width="11" style="331" customWidth="1"/>
    <col min="8713" max="8713" width="7.5" style="331" customWidth="1"/>
    <col min="8714" max="8714" width="2.83203125" style="331" customWidth="1"/>
    <col min="8715" max="8716" width="9.33203125" style="331"/>
    <col min="8717" max="8717" width="3" style="331" customWidth="1"/>
    <col min="8718" max="8956" width="9.33203125" style="331"/>
    <col min="8957" max="8957" width="3.33203125" style="331" customWidth="1"/>
    <col min="8958" max="8958" width="6.33203125" style="331" customWidth="1"/>
    <col min="8959" max="8959" width="5.1640625" style="331" customWidth="1"/>
    <col min="8960" max="8960" width="4" style="331" customWidth="1"/>
    <col min="8961" max="8961" width="32" style="331" customWidth="1"/>
    <col min="8962" max="8968" width="11" style="331" customWidth="1"/>
    <col min="8969" max="8969" width="7.5" style="331" customWidth="1"/>
    <col min="8970" max="8970" width="2.83203125" style="331" customWidth="1"/>
    <col min="8971" max="8972" width="9.33203125" style="331"/>
    <col min="8973" max="8973" width="3" style="331" customWidth="1"/>
    <col min="8974" max="9212" width="9.33203125" style="331"/>
    <col min="9213" max="9213" width="3.33203125" style="331" customWidth="1"/>
    <col min="9214" max="9214" width="6.33203125" style="331" customWidth="1"/>
    <col min="9215" max="9215" width="5.1640625" style="331" customWidth="1"/>
    <col min="9216" max="9216" width="4" style="331" customWidth="1"/>
    <col min="9217" max="9217" width="32" style="331" customWidth="1"/>
    <col min="9218" max="9224" width="11" style="331" customWidth="1"/>
    <col min="9225" max="9225" width="7.5" style="331" customWidth="1"/>
    <col min="9226" max="9226" width="2.83203125" style="331" customWidth="1"/>
    <col min="9227" max="9228" width="9.33203125" style="331"/>
    <col min="9229" max="9229" width="3" style="331" customWidth="1"/>
    <col min="9230" max="9468" width="9.33203125" style="331"/>
    <col min="9469" max="9469" width="3.33203125" style="331" customWidth="1"/>
    <col min="9470" max="9470" width="6.33203125" style="331" customWidth="1"/>
    <col min="9471" max="9471" width="5.1640625" style="331" customWidth="1"/>
    <col min="9472" max="9472" width="4" style="331" customWidth="1"/>
    <col min="9473" max="9473" width="32" style="331" customWidth="1"/>
    <col min="9474" max="9480" width="11" style="331" customWidth="1"/>
    <col min="9481" max="9481" width="7.5" style="331" customWidth="1"/>
    <col min="9482" max="9482" width="2.83203125" style="331" customWidth="1"/>
    <col min="9483" max="9484" width="9.33203125" style="331"/>
    <col min="9485" max="9485" width="3" style="331" customWidth="1"/>
    <col min="9486" max="9724" width="9.33203125" style="331"/>
    <col min="9725" max="9725" width="3.33203125" style="331" customWidth="1"/>
    <col min="9726" max="9726" width="6.33203125" style="331" customWidth="1"/>
    <col min="9727" max="9727" width="5.1640625" style="331" customWidth="1"/>
    <col min="9728" max="9728" width="4" style="331" customWidth="1"/>
    <col min="9729" max="9729" width="32" style="331" customWidth="1"/>
    <col min="9730" max="9736" width="11" style="331" customWidth="1"/>
    <col min="9737" max="9737" width="7.5" style="331" customWidth="1"/>
    <col min="9738" max="9738" width="2.83203125" style="331" customWidth="1"/>
    <col min="9739" max="9740" width="9.33203125" style="331"/>
    <col min="9741" max="9741" width="3" style="331" customWidth="1"/>
    <col min="9742" max="9980" width="9.33203125" style="331"/>
    <col min="9981" max="9981" width="3.33203125" style="331" customWidth="1"/>
    <col min="9982" max="9982" width="6.33203125" style="331" customWidth="1"/>
    <col min="9983" max="9983" width="5.1640625" style="331" customWidth="1"/>
    <col min="9984" max="9984" width="4" style="331" customWidth="1"/>
    <col min="9985" max="9985" width="32" style="331" customWidth="1"/>
    <col min="9986" max="9992" width="11" style="331" customWidth="1"/>
    <col min="9993" max="9993" width="7.5" style="331" customWidth="1"/>
    <col min="9994" max="9994" width="2.83203125" style="331" customWidth="1"/>
    <col min="9995" max="9996" width="9.33203125" style="331"/>
    <col min="9997" max="9997" width="3" style="331" customWidth="1"/>
    <col min="9998" max="10236" width="9.33203125" style="331"/>
    <col min="10237" max="10237" width="3.33203125" style="331" customWidth="1"/>
    <col min="10238" max="10238" width="6.33203125" style="331" customWidth="1"/>
    <col min="10239" max="10239" width="5.1640625" style="331" customWidth="1"/>
    <col min="10240" max="10240" width="4" style="331" customWidth="1"/>
    <col min="10241" max="10241" width="32" style="331" customWidth="1"/>
    <col min="10242" max="10248" width="11" style="331" customWidth="1"/>
    <col min="10249" max="10249" width="7.5" style="331" customWidth="1"/>
    <col min="10250" max="10250" width="2.83203125" style="331" customWidth="1"/>
    <col min="10251" max="10252" width="9.33203125" style="331"/>
    <col min="10253" max="10253" width="3" style="331" customWidth="1"/>
    <col min="10254" max="10492" width="9.33203125" style="331"/>
    <col min="10493" max="10493" width="3.33203125" style="331" customWidth="1"/>
    <col min="10494" max="10494" width="6.33203125" style="331" customWidth="1"/>
    <col min="10495" max="10495" width="5.1640625" style="331" customWidth="1"/>
    <col min="10496" max="10496" width="4" style="331" customWidth="1"/>
    <col min="10497" max="10497" width="32" style="331" customWidth="1"/>
    <col min="10498" max="10504" width="11" style="331" customWidth="1"/>
    <col min="10505" max="10505" width="7.5" style="331" customWidth="1"/>
    <col min="10506" max="10506" width="2.83203125" style="331" customWidth="1"/>
    <col min="10507" max="10508" width="9.33203125" style="331"/>
    <col min="10509" max="10509" width="3" style="331" customWidth="1"/>
    <col min="10510" max="10748" width="9.33203125" style="331"/>
    <col min="10749" max="10749" width="3.33203125" style="331" customWidth="1"/>
    <col min="10750" max="10750" width="6.33203125" style="331" customWidth="1"/>
    <col min="10751" max="10751" width="5.1640625" style="331" customWidth="1"/>
    <col min="10752" max="10752" width="4" style="331" customWidth="1"/>
    <col min="10753" max="10753" width="32" style="331" customWidth="1"/>
    <col min="10754" max="10760" width="11" style="331" customWidth="1"/>
    <col min="10761" max="10761" width="7.5" style="331" customWidth="1"/>
    <col min="10762" max="10762" width="2.83203125" style="331" customWidth="1"/>
    <col min="10763" max="10764" width="9.33203125" style="331"/>
    <col min="10765" max="10765" width="3" style="331" customWidth="1"/>
    <col min="10766" max="11004" width="9.33203125" style="331"/>
    <col min="11005" max="11005" width="3.33203125" style="331" customWidth="1"/>
    <col min="11006" max="11006" width="6.33203125" style="331" customWidth="1"/>
    <col min="11007" max="11007" width="5.1640625" style="331" customWidth="1"/>
    <col min="11008" max="11008" width="4" style="331" customWidth="1"/>
    <col min="11009" max="11009" width="32" style="331" customWidth="1"/>
    <col min="11010" max="11016" width="11" style="331" customWidth="1"/>
    <col min="11017" max="11017" width="7.5" style="331" customWidth="1"/>
    <col min="11018" max="11018" width="2.83203125" style="331" customWidth="1"/>
    <col min="11019" max="11020" width="9.33203125" style="331"/>
    <col min="11021" max="11021" width="3" style="331" customWidth="1"/>
    <col min="11022" max="11260" width="9.33203125" style="331"/>
    <col min="11261" max="11261" width="3.33203125" style="331" customWidth="1"/>
    <col min="11262" max="11262" width="6.33203125" style="331" customWidth="1"/>
    <col min="11263" max="11263" width="5.1640625" style="331" customWidth="1"/>
    <col min="11264" max="11264" width="4" style="331" customWidth="1"/>
    <col min="11265" max="11265" width="32" style="331" customWidth="1"/>
    <col min="11266" max="11272" width="11" style="331" customWidth="1"/>
    <col min="11273" max="11273" width="7.5" style="331" customWidth="1"/>
    <col min="11274" max="11274" width="2.83203125" style="331" customWidth="1"/>
    <col min="11275" max="11276" width="9.33203125" style="331"/>
    <col min="11277" max="11277" width="3" style="331" customWidth="1"/>
    <col min="11278" max="11516" width="9.33203125" style="331"/>
    <col min="11517" max="11517" width="3.33203125" style="331" customWidth="1"/>
    <col min="11518" max="11518" width="6.33203125" style="331" customWidth="1"/>
    <col min="11519" max="11519" width="5.1640625" style="331" customWidth="1"/>
    <col min="11520" max="11520" width="4" style="331" customWidth="1"/>
    <col min="11521" max="11521" width="32" style="331" customWidth="1"/>
    <col min="11522" max="11528" width="11" style="331" customWidth="1"/>
    <col min="11529" max="11529" width="7.5" style="331" customWidth="1"/>
    <col min="11530" max="11530" width="2.83203125" style="331" customWidth="1"/>
    <col min="11531" max="11532" width="9.33203125" style="331"/>
    <col min="11533" max="11533" width="3" style="331" customWidth="1"/>
    <col min="11534" max="11772" width="9.33203125" style="331"/>
    <col min="11773" max="11773" width="3.33203125" style="331" customWidth="1"/>
    <col min="11774" max="11774" width="6.33203125" style="331" customWidth="1"/>
    <col min="11775" max="11775" width="5.1640625" style="331" customWidth="1"/>
    <col min="11776" max="11776" width="4" style="331" customWidth="1"/>
    <col min="11777" max="11777" width="32" style="331" customWidth="1"/>
    <col min="11778" max="11784" width="11" style="331" customWidth="1"/>
    <col min="11785" max="11785" width="7.5" style="331" customWidth="1"/>
    <col min="11786" max="11786" width="2.83203125" style="331" customWidth="1"/>
    <col min="11787" max="11788" width="9.33203125" style="331"/>
    <col min="11789" max="11789" width="3" style="331" customWidth="1"/>
    <col min="11790" max="12028" width="9.33203125" style="331"/>
    <col min="12029" max="12029" width="3.33203125" style="331" customWidth="1"/>
    <col min="12030" max="12030" width="6.33203125" style="331" customWidth="1"/>
    <col min="12031" max="12031" width="5.1640625" style="331" customWidth="1"/>
    <col min="12032" max="12032" width="4" style="331" customWidth="1"/>
    <col min="12033" max="12033" width="32" style="331" customWidth="1"/>
    <col min="12034" max="12040" width="11" style="331" customWidth="1"/>
    <col min="12041" max="12041" width="7.5" style="331" customWidth="1"/>
    <col min="12042" max="12042" width="2.83203125" style="331" customWidth="1"/>
    <col min="12043" max="12044" width="9.33203125" style="331"/>
    <col min="12045" max="12045" width="3" style="331" customWidth="1"/>
    <col min="12046" max="12284" width="9.33203125" style="331"/>
    <col min="12285" max="12285" width="3.33203125" style="331" customWidth="1"/>
    <col min="12286" max="12286" width="6.33203125" style="331" customWidth="1"/>
    <col min="12287" max="12287" width="5.1640625" style="331" customWidth="1"/>
    <col min="12288" max="12288" width="4" style="331" customWidth="1"/>
    <col min="12289" max="12289" width="32" style="331" customWidth="1"/>
    <col min="12290" max="12296" width="11" style="331" customWidth="1"/>
    <col min="12297" max="12297" width="7.5" style="331" customWidth="1"/>
    <col min="12298" max="12298" width="2.83203125" style="331" customWidth="1"/>
    <col min="12299" max="12300" width="9.33203125" style="331"/>
    <col min="12301" max="12301" width="3" style="331" customWidth="1"/>
    <col min="12302" max="12540" width="9.33203125" style="331"/>
    <col min="12541" max="12541" width="3.33203125" style="331" customWidth="1"/>
    <col min="12542" max="12542" width="6.33203125" style="331" customWidth="1"/>
    <col min="12543" max="12543" width="5.1640625" style="331" customWidth="1"/>
    <col min="12544" max="12544" width="4" style="331" customWidth="1"/>
    <col min="12545" max="12545" width="32" style="331" customWidth="1"/>
    <col min="12546" max="12552" width="11" style="331" customWidth="1"/>
    <col min="12553" max="12553" width="7.5" style="331" customWidth="1"/>
    <col min="12554" max="12554" width="2.83203125" style="331" customWidth="1"/>
    <col min="12555" max="12556" width="9.33203125" style="331"/>
    <col min="12557" max="12557" width="3" style="331" customWidth="1"/>
    <col min="12558" max="12796" width="9.33203125" style="331"/>
    <col min="12797" max="12797" width="3.33203125" style="331" customWidth="1"/>
    <col min="12798" max="12798" width="6.33203125" style="331" customWidth="1"/>
    <col min="12799" max="12799" width="5.1640625" style="331" customWidth="1"/>
    <col min="12800" max="12800" width="4" style="331" customWidth="1"/>
    <col min="12801" max="12801" width="32" style="331" customWidth="1"/>
    <col min="12802" max="12808" width="11" style="331" customWidth="1"/>
    <col min="12809" max="12809" width="7.5" style="331" customWidth="1"/>
    <col min="12810" max="12810" width="2.83203125" style="331" customWidth="1"/>
    <col min="12811" max="12812" width="9.33203125" style="331"/>
    <col min="12813" max="12813" width="3" style="331" customWidth="1"/>
    <col min="12814" max="13052" width="9.33203125" style="331"/>
    <col min="13053" max="13053" width="3.33203125" style="331" customWidth="1"/>
    <col min="13054" max="13054" width="6.33203125" style="331" customWidth="1"/>
    <col min="13055" max="13055" width="5.1640625" style="331" customWidth="1"/>
    <col min="13056" max="13056" width="4" style="331" customWidth="1"/>
    <col min="13057" max="13057" width="32" style="331" customWidth="1"/>
    <col min="13058" max="13064" width="11" style="331" customWidth="1"/>
    <col min="13065" max="13065" width="7.5" style="331" customWidth="1"/>
    <col min="13066" max="13066" width="2.83203125" style="331" customWidth="1"/>
    <col min="13067" max="13068" width="9.33203125" style="331"/>
    <col min="13069" max="13069" width="3" style="331" customWidth="1"/>
    <col min="13070" max="13308" width="9.33203125" style="331"/>
    <col min="13309" max="13309" width="3.33203125" style="331" customWidth="1"/>
    <col min="13310" max="13310" width="6.33203125" style="331" customWidth="1"/>
    <col min="13311" max="13311" width="5.1640625" style="331" customWidth="1"/>
    <col min="13312" max="13312" width="4" style="331" customWidth="1"/>
    <col min="13313" max="13313" width="32" style="331" customWidth="1"/>
    <col min="13314" max="13320" width="11" style="331" customWidth="1"/>
    <col min="13321" max="13321" width="7.5" style="331" customWidth="1"/>
    <col min="13322" max="13322" width="2.83203125" style="331" customWidth="1"/>
    <col min="13323" max="13324" width="9.33203125" style="331"/>
    <col min="13325" max="13325" width="3" style="331" customWidth="1"/>
    <col min="13326" max="13564" width="9.33203125" style="331"/>
    <col min="13565" max="13565" width="3.33203125" style="331" customWidth="1"/>
    <col min="13566" max="13566" width="6.33203125" style="331" customWidth="1"/>
    <col min="13567" max="13567" width="5.1640625" style="331" customWidth="1"/>
    <col min="13568" max="13568" width="4" style="331" customWidth="1"/>
    <col min="13569" max="13569" width="32" style="331" customWidth="1"/>
    <col min="13570" max="13576" width="11" style="331" customWidth="1"/>
    <col min="13577" max="13577" width="7.5" style="331" customWidth="1"/>
    <col min="13578" max="13578" width="2.83203125" style="331" customWidth="1"/>
    <col min="13579" max="13580" width="9.33203125" style="331"/>
    <col min="13581" max="13581" width="3" style="331" customWidth="1"/>
    <col min="13582" max="13820" width="9.33203125" style="331"/>
    <col min="13821" max="13821" width="3.33203125" style="331" customWidth="1"/>
    <col min="13822" max="13822" width="6.33203125" style="331" customWidth="1"/>
    <col min="13823" max="13823" width="5.1640625" style="331" customWidth="1"/>
    <col min="13824" max="13824" width="4" style="331" customWidth="1"/>
    <col min="13825" max="13825" width="32" style="331" customWidth="1"/>
    <col min="13826" max="13832" width="11" style="331" customWidth="1"/>
    <col min="13833" max="13833" width="7.5" style="331" customWidth="1"/>
    <col min="13834" max="13834" width="2.83203125" style="331" customWidth="1"/>
    <col min="13835" max="13836" width="9.33203125" style="331"/>
    <col min="13837" max="13837" width="3" style="331" customWidth="1"/>
    <col min="13838" max="14076" width="9.33203125" style="331"/>
    <col min="14077" max="14077" width="3.33203125" style="331" customWidth="1"/>
    <col min="14078" max="14078" width="6.33203125" style="331" customWidth="1"/>
    <col min="14079" max="14079" width="5.1640625" style="331" customWidth="1"/>
    <col min="14080" max="14080" width="4" style="331" customWidth="1"/>
    <col min="14081" max="14081" width="32" style="331" customWidth="1"/>
    <col min="14082" max="14088" width="11" style="331" customWidth="1"/>
    <col min="14089" max="14089" width="7.5" style="331" customWidth="1"/>
    <col min="14090" max="14090" width="2.83203125" style="331" customWidth="1"/>
    <col min="14091" max="14092" width="9.33203125" style="331"/>
    <col min="14093" max="14093" width="3" style="331" customWidth="1"/>
    <col min="14094" max="14332" width="9.33203125" style="331"/>
    <col min="14333" max="14333" width="3.33203125" style="331" customWidth="1"/>
    <col min="14334" max="14334" width="6.33203125" style="331" customWidth="1"/>
    <col min="14335" max="14335" width="5.1640625" style="331" customWidth="1"/>
    <col min="14336" max="14336" width="4" style="331" customWidth="1"/>
    <col min="14337" max="14337" width="32" style="331" customWidth="1"/>
    <col min="14338" max="14344" width="11" style="331" customWidth="1"/>
    <col min="14345" max="14345" width="7.5" style="331" customWidth="1"/>
    <col min="14346" max="14346" width="2.83203125" style="331" customWidth="1"/>
    <col min="14347" max="14348" width="9.33203125" style="331"/>
    <col min="14349" max="14349" width="3" style="331" customWidth="1"/>
    <col min="14350" max="14588" width="9.33203125" style="331"/>
    <col min="14589" max="14589" width="3.33203125" style="331" customWidth="1"/>
    <col min="14590" max="14590" width="6.33203125" style="331" customWidth="1"/>
    <col min="14591" max="14591" width="5.1640625" style="331" customWidth="1"/>
    <col min="14592" max="14592" width="4" style="331" customWidth="1"/>
    <col min="14593" max="14593" width="32" style="331" customWidth="1"/>
    <col min="14594" max="14600" width="11" style="331" customWidth="1"/>
    <col min="14601" max="14601" width="7.5" style="331" customWidth="1"/>
    <col min="14602" max="14602" width="2.83203125" style="331" customWidth="1"/>
    <col min="14603" max="14604" width="9.33203125" style="331"/>
    <col min="14605" max="14605" width="3" style="331" customWidth="1"/>
    <col min="14606" max="14844" width="9.33203125" style="331"/>
    <col min="14845" max="14845" width="3.33203125" style="331" customWidth="1"/>
    <col min="14846" max="14846" width="6.33203125" style="331" customWidth="1"/>
    <col min="14847" max="14847" width="5.1640625" style="331" customWidth="1"/>
    <col min="14848" max="14848" width="4" style="331" customWidth="1"/>
    <col min="14849" max="14849" width="32" style="331" customWidth="1"/>
    <col min="14850" max="14856" width="11" style="331" customWidth="1"/>
    <col min="14857" max="14857" width="7.5" style="331" customWidth="1"/>
    <col min="14858" max="14858" width="2.83203125" style="331" customWidth="1"/>
    <col min="14859" max="14860" width="9.33203125" style="331"/>
    <col min="14861" max="14861" width="3" style="331" customWidth="1"/>
    <col min="14862" max="15100" width="9.33203125" style="331"/>
    <col min="15101" max="15101" width="3.33203125" style="331" customWidth="1"/>
    <col min="15102" max="15102" width="6.33203125" style="331" customWidth="1"/>
    <col min="15103" max="15103" width="5.1640625" style="331" customWidth="1"/>
    <col min="15104" max="15104" width="4" style="331" customWidth="1"/>
    <col min="15105" max="15105" width="32" style="331" customWidth="1"/>
    <col min="15106" max="15112" width="11" style="331" customWidth="1"/>
    <col min="15113" max="15113" width="7.5" style="331" customWidth="1"/>
    <col min="15114" max="15114" width="2.83203125" style="331" customWidth="1"/>
    <col min="15115" max="15116" width="9.33203125" style="331"/>
    <col min="15117" max="15117" width="3" style="331" customWidth="1"/>
    <col min="15118" max="15356" width="9.33203125" style="331"/>
    <col min="15357" max="15357" width="3.33203125" style="331" customWidth="1"/>
    <col min="15358" max="15358" width="6.33203125" style="331" customWidth="1"/>
    <col min="15359" max="15359" width="5.1640625" style="331" customWidth="1"/>
    <col min="15360" max="15360" width="4" style="331" customWidth="1"/>
    <col min="15361" max="15361" width="32" style="331" customWidth="1"/>
    <col min="15362" max="15368" width="11" style="331" customWidth="1"/>
    <col min="15369" max="15369" width="7.5" style="331" customWidth="1"/>
    <col min="15370" max="15370" width="2.83203125" style="331" customWidth="1"/>
    <col min="15371" max="15372" width="9.33203125" style="331"/>
    <col min="15373" max="15373" width="3" style="331" customWidth="1"/>
    <col min="15374" max="15612" width="9.33203125" style="331"/>
    <col min="15613" max="15613" width="3.33203125" style="331" customWidth="1"/>
    <col min="15614" max="15614" width="6.33203125" style="331" customWidth="1"/>
    <col min="15615" max="15615" width="5.1640625" style="331" customWidth="1"/>
    <col min="15616" max="15616" width="4" style="331" customWidth="1"/>
    <col min="15617" max="15617" width="32" style="331" customWidth="1"/>
    <col min="15618" max="15624" width="11" style="331" customWidth="1"/>
    <col min="15625" max="15625" width="7.5" style="331" customWidth="1"/>
    <col min="15626" max="15626" width="2.83203125" style="331" customWidth="1"/>
    <col min="15627" max="15628" width="9.33203125" style="331"/>
    <col min="15629" max="15629" width="3" style="331" customWidth="1"/>
    <col min="15630" max="15868" width="9.33203125" style="331"/>
    <col min="15869" max="15869" width="3.33203125" style="331" customWidth="1"/>
    <col min="15870" max="15870" width="6.33203125" style="331" customWidth="1"/>
    <col min="15871" max="15871" width="5.1640625" style="331" customWidth="1"/>
    <col min="15872" max="15872" width="4" style="331" customWidth="1"/>
    <col min="15873" max="15873" width="32" style="331" customWidth="1"/>
    <col min="15874" max="15880" width="11" style="331" customWidth="1"/>
    <col min="15881" max="15881" width="7.5" style="331" customWidth="1"/>
    <col min="15882" max="15882" width="2.83203125" style="331" customWidth="1"/>
    <col min="15883" max="15884" width="9.33203125" style="331"/>
    <col min="15885" max="15885" width="3" style="331" customWidth="1"/>
    <col min="15886" max="16124" width="9.33203125" style="331"/>
    <col min="16125" max="16125" width="3.33203125" style="331" customWidth="1"/>
    <col min="16126" max="16126" width="6.33203125" style="331" customWidth="1"/>
    <col min="16127" max="16127" width="5.1640625" style="331" customWidth="1"/>
    <col min="16128" max="16128" width="4" style="331" customWidth="1"/>
    <col min="16129" max="16129" width="32" style="331" customWidth="1"/>
    <col min="16130" max="16136" width="11" style="331" customWidth="1"/>
    <col min="16137" max="16137" width="7.5" style="331" customWidth="1"/>
    <col min="16138" max="16138" width="2.83203125" style="331" customWidth="1"/>
    <col min="16139" max="16140" width="9.33203125" style="331"/>
    <col min="16141" max="16141" width="3" style="331" customWidth="1"/>
    <col min="16142" max="16384" width="9.33203125" style="331"/>
  </cols>
  <sheetData>
    <row r="1" spans="1:16" ht="12" x14ac:dyDescent="0.2">
      <c r="A1" s="322" t="s">
        <v>370</v>
      </c>
      <c r="B1" s="323"/>
      <c r="C1" s="324"/>
      <c r="D1" s="325"/>
      <c r="E1" s="324"/>
      <c r="F1" s="325"/>
      <c r="G1" s="326" t="s">
        <v>371</v>
      </c>
      <c r="H1" s="325"/>
      <c r="I1" s="324"/>
      <c r="J1" s="327"/>
      <c r="K1" s="328"/>
      <c r="L1" s="325"/>
      <c r="M1" s="329"/>
      <c r="N1" s="330" t="s">
        <v>370</v>
      </c>
      <c r="O1" s="332"/>
      <c r="P1" s="333"/>
    </row>
    <row r="2" spans="1:16" ht="12" x14ac:dyDescent="0.2">
      <c r="A2" s="333" t="s">
        <v>372</v>
      </c>
      <c r="B2" s="334" t="s">
        <v>373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6"/>
      <c r="N2" s="333" t="s">
        <v>374</v>
      </c>
    </row>
    <row r="3" spans="1:16" ht="12" x14ac:dyDescent="0.2">
      <c r="A3" s="333" t="s">
        <v>375</v>
      </c>
      <c r="B3" s="337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9"/>
      <c r="N3" s="333" t="s">
        <v>372</v>
      </c>
    </row>
    <row r="4" spans="1:16" ht="12" x14ac:dyDescent="0.2">
      <c r="A4" s="333" t="s">
        <v>376</v>
      </c>
      <c r="B4" s="340" t="s">
        <v>377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9"/>
      <c r="N4" s="333" t="s">
        <v>378</v>
      </c>
    </row>
    <row r="5" spans="1:16" ht="12" x14ac:dyDescent="0.2">
      <c r="A5" s="333" t="s">
        <v>379</v>
      </c>
      <c r="B5" s="340" t="s">
        <v>380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9"/>
    </row>
    <row r="6" spans="1:16" ht="12" x14ac:dyDescent="0.2">
      <c r="A6" s="333" t="s">
        <v>374</v>
      </c>
      <c r="B6" s="341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3"/>
      <c r="N6" s="333" t="s">
        <v>381</v>
      </c>
    </row>
    <row r="7" spans="1:16" ht="12" x14ac:dyDescent="0.2">
      <c r="A7" s="333" t="s">
        <v>372</v>
      </c>
      <c r="B7" s="344"/>
      <c r="C7" s="344"/>
      <c r="D7" s="345"/>
      <c r="E7" s="346"/>
      <c r="F7" s="344"/>
      <c r="G7" s="344"/>
      <c r="H7" s="344"/>
      <c r="I7" s="344"/>
      <c r="J7" s="344"/>
      <c r="K7" s="344"/>
      <c r="L7" s="344"/>
      <c r="M7" s="344"/>
      <c r="N7" s="333" t="s">
        <v>382</v>
      </c>
    </row>
    <row r="8" spans="1:16" ht="12" x14ac:dyDescent="0.2">
      <c r="A8" s="333" t="s">
        <v>378</v>
      </c>
      <c r="B8" s="344"/>
      <c r="C8" s="344"/>
      <c r="D8" s="345"/>
      <c r="E8" s="346"/>
      <c r="F8" s="344"/>
      <c r="G8" s="344" t="s">
        <v>383</v>
      </c>
      <c r="H8" s="344"/>
      <c r="I8" s="344"/>
      <c r="J8" s="344" t="s">
        <v>384</v>
      </c>
      <c r="K8" s="344"/>
      <c r="L8" s="344"/>
      <c r="M8" s="344"/>
      <c r="N8" s="333" t="s">
        <v>375</v>
      </c>
    </row>
    <row r="9" spans="1:16" ht="12" x14ac:dyDescent="0.2">
      <c r="B9" s="344" t="s">
        <v>81</v>
      </c>
      <c r="C9" s="344" t="s">
        <v>191</v>
      </c>
      <c r="D9" s="345"/>
      <c r="E9" s="346" t="s">
        <v>385</v>
      </c>
      <c r="F9" s="344" t="s">
        <v>386</v>
      </c>
      <c r="G9" s="344" t="s">
        <v>387</v>
      </c>
      <c r="H9" s="344" t="s">
        <v>388</v>
      </c>
      <c r="I9" s="344" t="s">
        <v>389</v>
      </c>
      <c r="J9" s="344" t="s">
        <v>390</v>
      </c>
      <c r="K9" s="344" t="s">
        <v>391</v>
      </c>
      <c r="L9" s="344" t="s">
        <v>384</v>
      </c>
      <c r="M9" s="344" t="s">
        <v>81</v>
      </c>
      <c r="N9" s="333" t="s">
        <v>392</v>
      </c>
    </row>
    <row r="10" spans="1:16" ht="12" x14ac:dyDescent="0.2">
      <c r="A10" s="333" t="s">
        <v>393</v>
      </c>
      <c r="B10" s="344" t="s">
        <v>90</v>
      </c>
      <c r="C10" s="344" t="s">
        <v>195</v>
      </c>
      <c r="D10" s="345"/>
      <c r="E10" s="346"/>
      <c r="F10" s="344" t="s">
        <v>394</v>
      </c>
      <c r="G10" s="344" t="s">
        <v>395</v>
      </c>
      <c r="H10" s="344" t="s">
        <v>396</v>
      </c>
      <c r="I10" s="344"/>
      <c r="J10" s="344" t="s">
        <v>397</v>
      </c>
      <c r="K10" s="344"/>
      <c r="L10" s="344"/>
      <c r="M10" s="344" t="s">
        <v>90</v>
      </c>
      <c r="N10" s="333" t="s">
        <v>375</v>
      </c>
    </row>
    <row r="11" spans="1:16" ht="12.75" thickBot="1" x14ac:dyDescent="0.25">
      <c r="A11" s="333" t="s">
        <v>382</v>
      </c>
      <c r="B11" s="347"/>
      <c r="C11" s="347"/>
      <c r="D11" s="341"/>
      <c r="E11" s="348" t="s">
        <v>20</v>
      </c>
      <c r="F11" s="349" t="s">
        <v>23</v>
      </c>
      <c r="G11" s="349" t="s">
        <v>26</v>
      </c>
      <c r="H11" s="349" t="s">
        <v>33</v>
      </c>
      <c r="I11" s="349" t="s">
        <v>37</v>
      </c>
      <c r="J11" s="349" t="s">
        <v>94</v>
      </c>
      <c r="K11" s="349" t="s">
        <v>95</v>
      </c>
      <c r="L11" s="349" t="s">
        <v>267</v>
      </c>
      <c r="M11" s="347"/>
      <c r="N11" s="333" t="s">
        <v>372</v>
      </c>
    </row>
    <row r="12" spans="1:16" ht="12" x14ac:dyDescent="0.2">
      <c r="A12" s="333" t="s">
        <v>382</v>
      </c>
      <c r="B12" s="350"/>
      <c r="C12" s="350"/>
      <c r="D12" s="338" t="s">
        <v>398</v>
      </c>
      <c r="E12" s="338"/>
      <c r="F12" s="351"/>
      <c r="G12" s="352"/>
      <c r="H12" s="352"/>
      <c r="I12" s="352"/>
      <c r="J12" s="352"/>
      <c r="K12" s="352"/>
      <c r="L12" s="353"/>
      <c r="M12" s="350"/>
      <c r="N12" s="333" t="s">
        <v>376</v>
      </c>
    </row>
    <row r="13" spans="1:16" ht="12" x14ac:dyDescent="0.2">
      <c r="A13" s="333" t="s">
        <v>399</v>
      </c>
      <c r="B13" s="350"/>
      <c r="C13" s="350"/>
      <c r="D13" s="338" t="s">
        <v>400</v>
      </c>
      <c r="E13" s="338"/>
      <c r="F13" s="354"/>
      <c r="G13" s="355"/>
      <c r="H13" s="355"/>
      <c r="I13" s="355"/>
      <c r="J13" s="355"/>
      <c r="K13" s="355"/>
      <c r="L13" s="356"/>
      <c r="M13" s="350"/>
      <c r="N13" s="333" t="s">
        <v>401</v>
      </c>
    </row>
    <row r="14" spans="1:16" ht="12" x14ac:dyDescent="0.2">
      <c r="A14" s="333" t="s">
        <v>372</v>
      </c>
      <c r="B14" s="349">
        <v>1</v>
      </c>
      <c r="C14" s="347"/>
      <c r="D14" s="342"/>
      <c r="E14" s="342" t="s">
        <v>402</v>
      </c>
      <c r="F14" s="380">
        <v>0</v>
      </c>
      <c r="G14" s="357">
        <v>0</v>
      </c>
      <c r="H14" s="357">
        <v>0</v>
      </c>
      <c r="I14" s="357">
        <v>0</v>
      </c>
      <c r="J14" s="357">
        <f>SUM(F14:I14)</f>
        <v>0</v>
      </c>
      <c r="K14" s="357" t="s">
        <v>403</v>
      </c>
      <c r="L14" s="358">
        <f>J14</f>
        <v>0</v>
      </c>
      <c r="M14" s="349">
        <v>1</v>
      </c>
    </row>
    <row r="15" spans="1:16" ht="12" x14ac:dyDescent="0.2">
      <c r="A15" s="333" t="s">
        <v>376</v>
      </c>
      <c r="B15" s="349">
        <v>2</v>
      </c>
      <c r="C15" s="347"/>
      <c r="D15" s="342"/>
      <c r="E15" s="342" t="s">
        <v>404</v>
      </c>
      <c r="F15" s="380">
        <v>0</v>
      </c>
      <c r="G15" s="357">
        <v>0</v>
      </c>
      <c r="H15" s="357">
        <v>0</v>
      </c>
      <c r="I15" s="357">
        <v>0</v>
      </c>
      <c r="J15" s="357">
        <f>SUM(F15:I15)</f>
        <v>0</v>
      </c>
      <c r="K15" s="357"/>
      <c r="L15" s="358">
        <f>J15</f>
        <v>0</v>
      </c>
      <c r="M15" s="349">
        <v>2</v>
      </c>
      <c r="N15" s="333" t="s">
        <v>405</v>
      </c>
    </row>
    <row r="16" spans="1:16" ht="12" x14ac:dyDescent="0.2">
      <c r="B16" s="349">
        <v>3</v>
      </c>
      <c r="C16" s="347"/>
      <c r="D16" s="342"/>
      <c r="E16" s="342" t="s">
        <v>406</v>
      </c>
      <c r="F16" s="380">
        <v>0</v>
      </c>
      <c r="G16" s="357">
        <v>0</v>
      </c>
      <c r="H16" s="357">
        <v>0</v>
      </c>
      <c r="I16" s="357">
        <v>0</v>
      </c>
      <c r="J16" s="357">
        <f t="shared" ref="J16:J18" si="0">SUM(F16:I16)</f>
        <v>0</v>
      </c>
      <c r="K16" s="357"/>
      <c r="L16" s="358">
        <f t="shared" ref="L16:L18" si="1">J16</f>
        <v>0</v>
      </c>
      <c r="M16" s="349">
        <v>3</v>
      </c>
      <c r="N16" s="333" t="s">
        <v>407</v>
      </c>
    </row>
    <row r="17" spans="1:14" ht="12" x14ac:dyDescent="0.2">
      <c r="A17" s="333" t="s">
        <v>370</v>
      </c>
      <c r="B17" s="349">
        <v>4</v>
      </c>
      <c r="C17" s="347"/>
      <c r="D17" s="342"/>
      <c r="E17" s="342" t="s">
        <v>408</v>
      </c>
      <c r="F17" s="380">
        <v>0</v>
      </c>
      <c r="G17" s="357">
        <v>0</v>
      </c>
      <c r="H17" s="357">
        <v>0</v>
      </c>
      <c r="I17" s="357">
        <v>0</v>
      </c>
      <c r="J17" s="357">
        <f t="shared" si="0"/>
        <v>0</v>
      </c>
      <c r="K17" s="357"/>
      <c r="L17" s="358">
        <f t="shared" si="1"/>
        <v>0</v>
      </c>
      <c r="M17" s="349">
        <v>4</v>
      </c>
      <c r="N17" s="333" t="s">
        <v>401</v>
      </c>
    </row>
    <row r="18" spans="1:14" ht="12" x14ac:dyDescent="0.2">
      <c r="A18" s="333" t="s">
        <v>409</v>
      </c>
      <c r="B18" s="349">
        <v>5</v>
      </c>
      <c r="C18" s="347"/>
      <c r="D18" s="342"/>
      <c r="E18" s="342" t="s">
        <v>293</v>
      </c>
      <c r="F18" s="380">
        <v>0</v>
      </c>
      <c r="G18" s="357">
        <v>0</v>
      </c>
      <c r="H18" s="357">
        <v>0</v>
      </c>
      <c r="I18" s="357">
        <v>0</v>
      </c>
      <c r="J18" s="357">
        <f t="shared" si="0"/>
        <v>0</v>
      </c>
      <c r="K18" s="357"/>
      <c r="L18" s="358">
        <f t="shared" si="1"/>
        <v>0</v>
      </c>
      <c r="M18" s="349">
        <v>5</v>
      </c>
      <c r="N18" s="333" t="s">
        <v>379</v>
      </c>
    </row>
    <row r="19" spans="1:14" ht="12" x14ac:dyDescent="0.2">
      <c r="A19" s="333" t="s">
        <v>410</v>
      </c>
      <c r="B19" s="350"/>
      <c r="C19" s="350"/>
      <c r="D19" s="338" t="s">
        <v>411</v>
      </c>
      <c r="E19" s="338"/>
      <c r="F19" s="354"/>
      <c r="G19" s="355"/>
      <c r="H19" s="355"/>
      <c r="I19" s="355"/>
      <c r="J19" s="355"/>
      <c r="K19" s="355"/>
      <c r="L19" s="356"/>
      <c r="M19" s="350"/>
    </row>
    <row r="20" spans="1:14" ht="12" x14ac:dyDescent="0.2">
      <c r="A20" s="333" t="s">
        <v>374</v>
      </c>
      <c r="B20" s="349">
        <v>6</v>
      </c>
      <c r="C20" s="347"/>
      <c r="D20" s="342"/>
      <c r="E20" s="342" t="s">
        <v>412</v>
      </c>
      <c r="F20" s="380">
        <v>0</v>
      </c>
      <c r="G20" s="357">
        <v>0</v>
      </c>
      <c r="H20" s="357">
        <v>0</v>
      </c>
      <c r="I20" s="357">
        <v>0</v>
      </c>
      <c r="J20" s="357">
        <f>SUM(F20:I20)</f>
        <v>0</v>
      </c>
      <c r="K20" s="357"/>
      <c r="L20" s="358">
        <f>J20</f>
        <v>0</v>
      </c>
      <c r="M20" s="349">
        <v>6</v>
      </c>
      <c r="N20" s="333" t="s">
        <v>413</v>
      </c>
    </row>
    <row r="21" spans="1:14" ht="12" x14ac:dyDescent="0.2">
      <c r="A21" s="333" t="s">
        <v>379</v>
      </c>
      <c r="B21" s="349">
        <v>7</v>
      </c>
      <c r="C21" s="347"/>
      <c r="D21" s="342"/>
      <c r="E21" s="342" t="s">
        <v>414</v>
      </c>
      <c r="F21" s="380">
        <v>0</v>
      </c>
      <c r="G21" s="357">
        <v>0</v>
      </c>
      <c r="H21" s="357">
        <v>0</v>
      </c>
      <c r="I21" s="357">
        <v>0</v>
      </c>
      <c r="J21" s="357">
        <f>SUM(F21:I21)</f>
        <v>0</v>
      </c>
      <c r="K21" s="357"/>
      <c r="L21" s="358">
        <f>J21</f>
        <v>0</v>
      </c>
      <c r="M21" s="349">
        <v>7</v>
      </c>
      <c r="N21" s="333" t="s">
        <v>409</v>
      </c>
    </row>
    <row r="22" spans="1:14" ht="12" x14ac:dyDescent="0.2">
      <c r="A22" s="333" t="s">
        <v>392</v>
      </c>
      <c r="B22" s="349">
        <v>8</v>
      </c>
      <c r="C22" s="347"/>
      <c r="D22" s="342"/>
      <c r="E22" s="342" t="s">
        <v>415</v>
      </c>
      <c r="F22" s="380">
        <v>0</v>
      </c>
      <c r="G22" s="357">
        <v>0</v>
      </c>
      <c r="H22" s="357">
        <v>0</v>
      </c>
      <c r="I22" s="357">
        <v>0</v>
      </c>
      <c r="J22" s="357">
        <f>SUM(F22:I22)</f>
        <v>0</v>
      </c>
      <c r="K22" s="357"/>
      <c r="L22" s="358">
        <f>J22</f>
        <v>0</v>
      </c>
      <c r="M22" s="349">
        <v>8</v>
      </c>
      <c r="N22" s="333" t="s">
        <v>372</v>
      </c>
    </row>
    <row r="23" spans="1:14" ht="12" x14ac:dyDescent="0.2">
      <c r="B23" s="349">
        <v>9</v>
      </c>
      <c r="C23" s="347"/>
      <c r="D23" s="342"/>
      <c r="E23" s="342" t="s">
        <v>416</v>
      </c>
      <c r="F23" s="380">
        <v>0</v>
      </c>
      <c r="G23" s="357">
        <v>0</v>
      </c>
      <c r="H23" s="357">
        <v>0</v>
      </c>
      <c r="I23" s="357">
        <v>0</v>
      </c>
      <c r="J23" s="357">
        <f t="shared" ref="J23:J44" si="2">SUM(F23:I23)</f>
        <v>0</v>
      </c>
      <c r="K23" s="357"/>
      <c r="L23" s="358">
        <f t="shared" ref="L23:L44" si="3">J23</f>
        <v>0</v>
      </c>
      <c r="M23" s="349">
        <v>9</v>
      </c>
      <c r="N23" s="333" t="s">
        <v>379</v>
      </c>
    </row>
    <row r="24" spans="1:14" ht="12" x14ac:dyDescent="0.2">
      <c r="A24" s="333" t="s">
        <v>370</v>
      </c>
      <c r="B24" s="349">
        <v>10</v>
      </c>
      <c r="C24" s="347"/>
      <c r="D24" s="342"/>
      <c r="E24" s="342" t="s">
        <v>417</v>
      </c>
      <c r="F24" s="380">
        <v>0</v>
      </c>
      <c r="G24" s="357">
        <v>0</v>
      </c>
      <c r="H24" s="357">
        <v>0</v>
      </c>
      <c r="I24" s="357">
        <v>0</v>
      </c>
      <c r="J24" s="357">
        <f t="shared" si="2"/>
        <v>0</v>
      </c>
      <c r="K24" s="357"/>
      <c r="L24" s="358">
        <f t="shared" si="3"/>
        <v>0</v>
      </c>
      <c r="M24" s="349">
        <v>10</v>
      </c>
    </row>
    <row r="25" spans="1:14" ht="12" x14ac:dyDescent="0.2">
      <c r="A25" s="333" t="s">
        <v>418</v>
      </c>
      <c r="B25" s="349">
        <v>11</v>
      </c>
      <c r="C25" s="347"/>
      <c r="D25" s="342"/>
      <c r="E25" s="342" t="s">
        <v>419</v>
      </c>
      <c r="F25" s="380">
        <v>0</v>
      </c>
      <c r="G25" s="357">
        <v>0</v>
      </c>
      <c r="H25" s="357">
        <v>0</v>
      </c>
      <c r="I25" s="357">
        <v>0</v>
      </c>
      <c r="J25" s="357">
        <f t="shared" si="2"/>
        <v>0</v>
      </c>
      <c r="K25" s="357"/>
      <c r="L25" s="358">
        <f t="shared" si="3"/>
        <v>0</v>
      </c>
      <c r="M25" s="349">
        <v>11</v>
      </c>
      <c r="N25" s="333">
        <v>2</v>
      </c>
    </row>
    <row r="26" spans="1:14" ht="12" x14ac:dyDescent="0.2">
      <c r="A26" s="333">
        <v>1</v>
      </c>
      <c r="B26" s="349">
        <v>12</v>
      </c>
      <c r="C26" s="347"/>
      <c r="D26" s="342"/>
      <c r="E26" s="342" t="s">
        <v>420</v>
      </c>
      <c r="F26" s="380">
        <v>0</v>
      </c>
      <c r="G26" s="357">
        <v>0</v>
      </c>
      <c r="H26" s="357">
        <v>0</v>
      </c>
      <c r="I26" s="357">
        <v>0</v>
      </c>
      <c r="J26" s="357">
        <f t="shared" si="2"/>
        <v>0</v>
      </c>
      <c r="K26" s="357"/>
      <c r="L26" s="358">
        <f t="shared" si="3"/>
        <v>0</v>
      </c>
      <c r="M26" s="349">
        <v>12</v>
      </c>
      <c r="N26" s="333">
        <v>0</v>
      </c>
    </row>
    <row r="27" spans="1:14" ht="12" x14ac:dyDescent="0.2">
      <c r="B27" s="349">
        <v>13</v>
      </c>
      <c r="C27" s="347"/>
      <c r="D27" s="342"/>
      <c r="E27" s="342" t="s">
        <v>421</v>
      </c>
      <c r="F27" s="380">
        <v>0</v>
      </c>
      <c r="G27" s="357">
        <v>0</v>
      </c>
      <c r="H27" s="357">
        <v>0</v>
      </c>
      <c r="I27" s="357">
        <v>0</v>
      </c>
      <c r="J27" s="357">
        <f t="shared" si="2"/>
        <v>0</v>
      </c>
      <c r="K27" s="357"/>
      <c r="L27" s="358">
        <f t="shared" si="3"/>
        <v>0</v>
      </c>
      <c r="M27" s="349">
        <v>13</v>
      </c>
      <c r="N27" s="333">
        <f>'[1]41 S410'!X8</f>
        <v>2</v>
      </c>
    </row>
    <row r="28" spans="1:14" ht="12" x14ac:dyDescent="0.2">
      <c r="A28" s="330" t="s">
        <v>422</v>
      </c>
      <c r="B28" s="349">
        <v>14</v>
      </c>
      <c r="C28" s="347"/>
      <c r="D28" s="342"/>
      <c r="E28" s="342" t="s">
        <v>423</v>
      </c>
      <c r="F28" s="380">
        <v>0</v>
      </c>
      <c r="G28" s="357">
        <v>0</v>
      </c>
      <c r="H28" s="357">
        <v>0</v>
      </c>
      <c r="I28" s="357">
        <v>0</v>
      </c>
      <c r="J28" s="357">
        <f t="shared" si="2"/>
        <v>0</v>
      </c>
      <c r="K28" s="357"/>
      <c r="L28" s="358">
        <f t="shared" si="3"/>
        <v>0</v>
      </c>
      <c r="M28" s="349">
        <v>14</v>
      </c>
      <c r="N28" s="333">
        <f>'[1]41 S410'!X9</f>
        <v>3</v>
      </c>
    </row>
    <row r="29" spans="1:14" ht="12" x14ac:dyDescent="0.2">
      <c r="A29" s="330" t="s">
        <v>424</v>
      </c>
      <c r="B29" s="349">
        <v>15</v>
      </c>
      <c r="C29" s="347"/>
      <c r="D29" s="342"/>
      <c r="E29" s="342" t="s">
        <v>425</v>
      </c>
      <c r="F29" s="380">
        <v>0</v>
      </c>
      <c r="G29" s="357">
        <v>0</v>
      </c>
      <c r="H29" s="357">
        <v>0</v>
      </c>
      <c r="I29" s="357">
        <v>0</v>
      </c>
      <c r="J29" s="357">
        <f t="shared" si="2"/>
        <v>0</v>
      </c>
      <c r="K29" s="357"/>
      <c r="L29" s="358">
        <f t="shared" si="3"/>
        <v>0</v>
      </c>
      <c r="M29" s="349">
        <v>15</v>
      </c>
    </row>
    <row r="30" spans="1:14" ht="12" x14ac:dyDescent="0.2">
      <c r="A30" s="330" t="s">
        <v>426</v>
      </c>
      <c r="B30" s="349">
        <v>16</v>
      </c>
      <c r="C30" s="347"/>
      <c r="D30" s="342"/>
      <c r="E30" s="342" t="s">
        <v>427</v>
      </c>
      <c r="F30" s="380">
        <v>0</v>
      </c>
      <c r="G30" s="357">
        <v>0</v>
      </c>
      <c r="H30" s="357">
        <v>0</v>
      </c>
      <c r="I30" s="357">
        <v>0</v>
      </c>
      <c r="J30" s="357">
        <f t="shared" si="2"/>
        <v>0</v>
      </c>
      <c r="K30" s="357"/>
      <c r="L30" s="358">
        <f t="shared" si="3"/>
        <v>0</v>
      </c>
      <c r="M30" s="349">
        <v>16</v>
      </c>
    </row>
    <row r="31" spans="1:14" ht="12" x14ac:dyDescent="0.2">
      <c r="A31" s="330" t="s">
        <v>426</v>
      </c>
      <c r="B31" s="349">
        <v>17</v>
      </c>
      <c r="C31" s="347"/>
      <c r="D31" s="342"/>
      <c r="E31" s="342" t="s">
        <v>428</v>
      </c>
      <c r="F31" s="380">
        <v>0</v>
      </c>
      <c r="G31" s="357">
        <v>0</v>
      </c>
      <c r="H31" s="357">
        <v>0</v>
      </c>
      <c r="I31" s="357">
        <v>0</v>
      </c>
      <c r="J31" s="357">
        <f t="shared" si="2"/>
        <v>0</v>
      </c>
      <c r="K31" s="357"/>
      <c r="L31" s="358">
        <f t="shared" si="3"/>
        <v>0</v>
      </c>
      <c r="M31" s="349">
        <v>17</v>
      </c>
    </row>
    <row r="32" spans="1:14" ht="12" x14ac:dyDescent="0.2">
      <c r="A32" s="330" t="s">
        <v>429</v>
      </c>
      <c r="B32" s="349">
        <v>18</v>
      </c>
      <c r="C32" s="347"/>
      <c r="D32" s="342"/>
      <c r="E32" s="342" t="s">
        <v>430</v>
      </c>
      <c r="F32" s="380">
        <v>0</v>
      </c>
      <c r="G32" s="357">
        <v>0</v>
      </c>
      <c r="H32" s="357">
        <v>0</v>
      </c>
      <c r="I32" s="357">
        <v>0</v>
      </c>
      <c r="J32" s="357">
        <f t="shared" si="2"/>
        <v>0</v>
      </c>
      <c r="K32" s="357"/>
      <c r="L32" s="358">
        <f t="shared" si="3"/>
        <v>0</v>
      </c>
      <c r="M32" s="349">
        <v>18</v>
      </c>
    </row>
    <row r="33" spans="1:14" ht="12" x14ac:dyDescent="0.2">
      <c r="A33" s="330" t="s">
        <v>431</v>
      </c>
      <c r="B33" s="349">
        <v>19</v>
      </c>
      <c r="C33" s="347"/>
      <c r="D33" s="342"/>
      <c r="E33" s="342" t="s">
        <v>432</v>
      </c>
      <c r="F33" s="380">
        <v>0</v>
      </c>
      <c r="G33" s="357">
        <v>0</v>
      </c>
      <c r="H33" s="357">
        <v>0</v>
      </c>
      <c r="I33" s="357">
        <v>0</v>
      </c>
      <c r="J33" s="357">
        <f t="shared" si="2"/>
        <v>0</v>
      </c>
      <c r="K33" s="357"/>
      <c r="L33" s="358">
        <f t="shared" si="3"/>
        <v>0</v>
      </c>
      <c r="M33" s="349">
        <v>19</v>
      </c>
    </row>
    <row r="34" spans="1:14" ht="12" x14ac:dyDescent="0.2">
      <c r="A34" s="330" t="s">
        <v>433</v>
      </c>
      <c r="B34" s="349">
        <v>20</v>
      </c>
      <c r="C34" s="347"/>
      <c r="D34" s="342"/>
      <c r="E34" s="342" t="s">
        <v>434</v>
      </c>
      <c r="F34" s="380">
        <v>0</v>
      </c>
      <c r="G34" s="357">
        <v>0</v>
      </c>
      <c r="H34" s="357">
        <v>0</v>
      </c>
      <c r="I34" s="357">
        <v>0</v>
      </c>
      <c r="J34" s="357">
        <f t="shared" si="2"/>
        <v>0</v>
      </c>
      <c r="K34" s="357"/>
      <c r="L34" s="358">
        <f t="shared" si="3"/>
        <v>0</v>
      </c>
      <c r="M34" s="349">
        <v>20</v>
      </c>
    </row>
    <row r="35" spans="1:14" ht="12" x14ac:dyDescent="0.2">
      <c r="A35" s="330" t="s">
        <v>431</v>
      </c>
      <c r="B35" s="349">
        <v>21</v>
      </c>
      <c r="C35" s="347"/>
      <c r="D35" s="342"/>
      <c r="E35" s="342" t="s">
        <v>435</v>
      </c>
      <c r="F35" s="380">
        <v>0</v>
      </c>
      <c r="G35" s="357">
        <v>0</v>
      </c>
      <c r="H35" s="357">
        <v>0</v>
      </c>
      <c r="I35" s="357">
        <v>0</v>
      </c>
      <c r="J35" s="357">
        <f t="shared" si="2"/>
        <v>0</v>
      </c>
      <c r="K35" s="357"/>
      <c r="L35" s="358">
        <f t="shared" si="3"/>
        <v>0</v>
      </c>
      <c r="M35" s="349">
        <v>21</v>
      </c>
    </row>
    <row r="36" spans="1:14" ht="12" x14ac:dyDescent="0.2">
      <c r="A36" s="330" t="s">
        <v>436</v>
      </c>
      <c r="B36" s="349">
        <v>22</v>
      </c>
      <c r="C36" s="347"/>
      <c r="D36" s="342"/>
      <c r="E36" s="342" t="s">
        <v>437</v>
      </c>
      <c r="F36" s="380">
        <v>0</v>
      </c>
      <c r="G36" s="357">
        <v>0</v>
      </c>
      <c r="H36" s="357">
        <v>0</v>
      </c>
      <c r="I36" s="357">
        <v>0</v>
      </c>
      <c r="J36" s="357">
        <f t="shared" si="2"/>
        <v>0</v>
      </c>
      <c r="K36" s="357"/>
      <c r="L36" s="358">
        <f t="shared" si="3"/>
        <v>0</v>
      </c>
      <c r="M36" s="349">
        <v>22</v>
      </c>
    </row>
    <row r="37" spans="1:14" ht="12" x14ac:dyDescent="0.2">
      <c r="A37" s="330" t="s">
        <v>438</v>
      </c>
      <c r="B37" s="349">
        <v>23</v>
      </c>
      <c r="C37" s="347"/>
      <c r="D37" s="342"/>
      <c r="E37" s="342" t="s">
        <v>439</v>
      </c>
      <c r="F37" s="380">
        <v>0</v>
      </c>
      <c r="G37" s="357">
        <v>0</v>
      </c>
      <c r="H37" s="357">
        <v>17</v>
      </c>
      <c r="I37" s="357">
        <v>0</v>
      </c>
      <c r="J37" s="357">
        <f t="shared" si="2"/>
        <v>17</v>
      </c>
      <c r="K37" s="357"/>
      <c r="L37" s="358">
        <f t="shared" si="3"/>
        <v>17</v>
      </c>
      <c r="M37" s="349">
        <v>23</v>
      </c>
    </row>
    <row r="38" spans="1:14" ht="12" x14ac:dyDescent="0.2">
      <c r="B38" s="349">
        <v>24</v>
      </c>
      <c r="C38" s="347"/>
      <c r="D38" s="342"/>
      <c r="E38" s="342" t="s">
        <v>440</v>
      </c>
      <c r="F38" s="380">
        <v>0</v>
      </c>
      <c r="G38" s="357">
        <v>0</v>
      </c>
      <c r="H38" s="357">
        <v>0</v>
      </c>
      <c r="I38" s="357">
        <v>0</v>
      </c>
      <c r="J38" s="357">
        <f t="shared" si="2"/>
        <v>0</v>
      </c>
      <c r="K38" s="357"/>
      <c r="L38" s="358">
        <f t="shared" si="3"/>
        <v>0</v>
      </c>
      <c r="M38" s="349">
        <v>24</v>
      </c>
    </row>
    <row r="39" spans="1:14" ht="12" x14ac:dyDescent="0.2">
      <c r="B39" s="349">
        <v>25</v>
      </c>
      <c r="C39" s="347"/>
      <c r="D39" s="342"/>
      <c r="E39" s="342" t="s">
        <v>441</v>
      </c>
      <c r="F39" s="380">
        <v>0</v>
      </c>
      <c r="G39" s="357">
        <v>0</v>
      </c>
      <c r="H39" s="357">
        <v>0</v>
      </c>
      <c r="I39" s="357">
        <v>0</v>
      </c>
      <c r="J39" s="357">
        <f t="shared" si="2"/>
        <v>0</v>
      </c>
      <c r="K39" s="357"/>
      <c r="L39" s="358">
        <f t="shared" si="3"/>
        <v>0</v>
      </c>
      <c r="M39" s="349">
        <v>25</v>
      </c>
    </row>
    <row r="40" spans="1:14" ht="12" x14ac:dyDescent="0.2">
      <c r="B40" s="349">
        <v>26</v>
      </c>
      <c r="C40" s="347"/>
      <c r="D40" s="342"/>
      <c r="E40" s="342" t="s">
        <v>442</v>
      </c>
      <c r="F40" s="380">
        <v>0</v>
      </c>
      <c r="G40" s="357">
        <v>0</v>
      </c>
      <c r="H40" s="357">
        <v>0</v>
      </c>
      <c r="I40" s="357">
        <v>0</v>
      </c>
      <c r="J40" s="357">
        <f t="shared" si="2"/>
        <v>0</v>
      </c>
      <c r="K40" s="357"/>
      <c r="L40" s="358">
        <f t="shared" si="3"/>
        <v>0</v>
      </c>
      <c r="M40" s="349">
        <v>26</v>
      </c>
    </row>
    <row r="41" spans="1:14" ht="12" x14ac:dyDescent="0.2">
      <c r="B41" s="349">
        <v>27</v>
      </c>
      <c r="C41" s="347"/>
      <c r="D41" s="342"/>
      <c r="E41" s="342" t="s">
        <v>443</v>
      </c>
      <c r="F41" s="380">
        <v>0</v>
      </c>
      <c r="G41" s="357">
        <v>0</v>
      </c>
      <c r="H41" s="357">
        <v>0</v>
      </c>
      <c r="I41" s="357">
        <v>0</v>
      </c>
      <c r="J41" s="357">
        <f t="shared" si="2"/>
        <v>0</v>
      </c>
      <c r="K41" s="357"/>
      <c r="L41" s="358">
        <f t="shared" si="3"/>
        <v>0</v>
      </c>
      <c r="M41" s="349">
        <v>27</v>
      </c>
    </row>
    <row r="42" spans="1:14" ht="12" x14ac:dyDescent="0.2">
      <c r="B42" s="349">
        <v>28</v>
      </c>
      <c r="C42" s="347"/>
      <c r="D42" s="342"/>
      <c r="E42" s="342" t="s">
        <v>444</v>
      </c>
      <c r="F42" s="414">
        <v>0</v>
      </c>
      <c r="G42" s="359">
        <v>0</v>
      </c>
      <c r="H42" s="359">
        <v>0</v>
      </c>
      <c r="I42" s="359">
        <v>0</v>
      </c>
      <c r="J42" s="359">
        <f t="shared" si="2"/>
        <v>0</v>
      </c>
      <c r="K42" s="359"/>
      <c r="L42" s="360">
        <f t="shared" si="3"/>
        <v>0</v>
      </c>
      <c r="M42" s="349">
        <v>28</v>
      </c>
    </row>
    <row r="43" spans="1:14" ht="12" x14ac:dyDescent="0.2">
      <c r="B43" s="349">
        <v>29</v>
      </c>
      <c r="C43" s="347"/>
      <c r="D43" s="342"/>
      <c r="E43" s="342" t="s">
        <v>445</v>
      </c>
      <c r="F43" s="380">
        <v>0</v>
      </c>
      <c r="G43" s="357">
        <v>0</v>
      </c>
      <c r="H43" s="357">
        <v>0</v>
      </c>
      <c r="I43" s="357">
        <v>0</v>
      </c>
      <c r="J43" s="357">
        <f t="shared" si="2"/>
        <v>0</v>
      </c>
      <c r="K43" s="357"/>
      <c r="L43" s="358">
        <f t="shared" si="3"/>
        <v>0</v>
      </c>
      <c r="M43" s="349">
        <v>29</v>
      </c>
      <c r="N43" s="333">
        <v>8</v>
      </c>
    </row>
    <row r="44" spans="1:14" ht="12.75" thickBot="1" x14ac:dyDescent="0.25">
      <c r="B44" s="349">
        <v>30</v>
      </c>
      <c r="C44" s="347"/>
      <c r="D44" s="342"/>
      <c r="E44" s="342" t="s">
        <v>446</v>
      </c>
      <c r="F44" s="415">
        <v>0</v>
      </c>
      <c r="G44" s="361">
        <v>0</v>
      </c>
      <c r="H44" s="361">
        <v>0</v>
      </c>
      <c r="I44" s="361">
        <v>0</v>
      </c>
      <c r="J44" s="361">
        <f t="shared" si="2"/>
        <v>0</v>
      </c>
      <c r="K44" s="361"/>
      <c r="L44" s="362">
        <f t="shared" si="3"/>
        <v>0</v>
      </c>
      <c r="M44" s="349">
        <v>30</v>
      </c>
      <c r="N44" s="333">
        <v>7</v>
      </c>
    </row>
    <row r="45" spans="1:14" ht="12" x14ac:dyDescent="0.2">
      <c r="A45" s="331"/>
      <c r="B45" s="338"/>
      <c r="C45" s="338"/>
      <c r="D45" s="338"/>
      <c r="E45" s="338"/>
      <c r="F45" s="363"/>
      <c r="G45" s="363"/>
      <c r="H45" s="363"/>
      <c r="I45" s="363"/>
      <c r="J45" s="363"/>
      <c r="K45" s="363"/>
      <c r="L45" s="363"/>
      <c r="M45" s="338"/>
      <c r="N45" s="331"/>
    </row>
    <row r="46" spans="1:14" ht="12" x14ac:dyDescent="0.2">
      <c r="A46" s="331"/>
      <c r="B46" s="338"/>
      <c r="C46" s="338"/>
      <c r="D46" s="338"/>
      <c r="E46" s="338"/>
      <c r="F46" s="363"/>
      <c r="G46" s="363"/>
      <c r="H46" s="363"/>
      <c r="I46" s="363"/>
      <c r="J46" s="363"/>
      <c r="K46" s="363"/>
      <c r="L46" s="363"/>
      <c r="M46" s="338"/>
      <c r="N46" s="331"/>
    </row>
    <row r="47" spans="1:14" ht="12" x14ac:dyDescent="0.2">
      <c r="B47" s="364" t="s">
        <v>447</v>
      </c>
      <c r="C47" s="324"/>
      <c r="D47" s="324"/>
      <c r="E47" s="324"/>
      <c r="F47" s="365"/>
      <c r="G47" s="365"/>
      <c r="H47" s="365"/>
      <c r="I47" s="365"/>
      <c r="J47" s="365"/>
      <c r="K47" s="365"/>
      <c r="L47" s="365"/>
      <c r="M47" s="366"/>
      <c r="N47" s="333">
        <v>8</v>
      </c>
    </row>
    <row r="48" spans="1:14" ht="12" x14ac:dyDescent="0.2">
      <c r="B48" s="334" t="s">
        <v>373</v>
      </c>
      <c r="C48" s="335"/>
      <c r="D48" s="335"/>
      <c r="E48" s="335"/>
      <c r="F48" s="367"/>
      <c r="G48" s="367"/>
      <c r="H48" s="367"/>
      <c r="I48" s="367"/>
      <c r="J48" s="367"/>
      <c r="K48" s="367"/>
      <c r="L48" s="367"/>
      <c r="M48" s="336"/>
      <c r="N48" s="333">
        <v>8</v>
      </c>
    </row>
    <row r="49" spans="1:14" ht="12" x14ac:dyDescent="0.2">
      <c r="B49" s="341"/>
      <c r="C49" s="342"/>
      <c r="D49" s="342"/>
      <c r="E49" s="342"/>
      <c r="F49" s="368"/>
      <c r="G49" s="368"/>
      <c r="H49" s="368"/>
      <c r="I49" s="368"/>
      <c r="J49" s="368"/>
      <c r="K49" s="368"/>
      <c r="L49" s="368"/>
      <c r="M49" s="343"/>
      <c r="N49" s="331"/>
    </row>
    <row r="50" spans="1:14" ht="12" x14ac:dyDescent="0.2">
      <c r="B50" s="344"/>
      <c r="C50" s="344"/>
      <c r="D50" s="345"/>
      <c r="E50" s="346"/>
      <c r="F50" s="369"/>
      <c r="G50" s="369"/>
      <c r="H50" s="369"/>
      <c r="I50" s="369"/>
      <c r="J50" s="369"/>
      <c r="K50" s="369"/>
      <c r="L50" s="369"/>
      <c r="M50" s="344"/>
    </row>
    <row r="51" spans="1:14" ht="12" x14ac:dyDescent="0.2">
      <c r="B51" s="344"/>
      <c r="C51" s="344"/>
      <c r="D51" s="345"/>
      <c r="E51" s="346"/>
      <c r="F51" s="369"/>
      <c r="G51" s="369" t="s">
        <v>383</v>
      </c>
      <c r="H51" s="369"/>
      <c r="I51" s="369"/>
      <c r="J51" s="369" t="s">
        <v>384</v>
      </c>
      <c r="K51" s="369"/>
      <c r="L51" s="369"/>
      <c r="M51" s="344"/>
    </row>
    <row r="52" spans="1:14" ht="12" x14ac:dyDescent="0.2">
      <c r="A52" s="333" t="s">
        <v>370</v>
      </c>
      <c r="B52" s="344" t="s">
        <v>81</v>
      </c>
      <c r="C52" s="344" t="s">
        <v>191</v>
      </c>
      <c r="D52" s="345"/>
      <c r="E52" s="346" t="s">
        <v>385</v>
      </c>
      <c r="F52" s="369" t="s">
        <v>386</v>
      </c>
      <c r="G52" s="369" t="s">
        <v>387</v>
      </c>
      <c r="H52" s="369" t="s">
        <v>388</v>
      </c>
      <c r="I52" s="369" t="s">
        <v>389</v>
      </c>
      <c r="J52" s="369" t="s">
        <v>390</v>
      </c>
      <c r="K52" s="369" t="s">
        <v>391</v>
      </c>
      <c r="L52" s="369" t="s">
        <v>384</v>
      </c>
      <c r="M52" s="344" t="s">
        <v>81</v>
      </c>
    </row>
    <row r="53" spans="1:14" ht="12" x14ac:dyDescent="0.2">
      <c r="A53" s="333" t="s">
        <v>372</v>
      </c>
      <c r="B53" s="344" t="s">
        <v>90</v>
      </c>
      <c r="C53" s="344" t="s">
        <v>195</v>
      </c>
      <c r="D53" s="345"/>
      <c r="E53" s="346"/>
      <c r="F53" s="369" t="s">
        <v>394</v>
      </c>
      <c r="G53" s="369" t="s">
        <v>395</v>
      </c>
      <c r="H53" s="369" t="s">
        <v>396</v>
      </c>
      <c r="I53" s="369"/>
      <c r="J53" s="369" t="s">
        <v>397</v>
      </c>
      <c r="K53" s="369"/>
      <c r="L53" s="369"/>
      <c r="M53" s="344" t="s">
        <v>90</v>
      </c>
    </row>
    <row r="54" spans="1:14" ht="12.75" thickBot="1" x14ac:dyDescent="0.25">
      <c r="A54" s="333" t="s">
        <v>375</v>
      </c>
      <c r="B54" s="347"/>
      <c r="C54" s="347"/>
      <c r="D54" s="341"/>
      <c r="E54" s="348" t="s">
        <v>20</v>
      </c>
      <c r="F54" s="369" t="s">
        <v>23</v>
      </c>
      <c r="G54" s="369" t="s">
        <v>26</v>
      </c>
      <c r="H54" s="369" t="s">
        <v>33</v>
      </c>
      <c r="I54" s="369" t="s">
        <v>37</v>
      </c>
      <c r="J54" s="369" t="s">
        <v>94</v>
      </c>
      <c r="K54" s="369" t="s">
        <v>95</v>
      </c>
      <c r="L54" s="369" t="s">
        <v>267</v>
      </c>
      <c r="M54" s="347"/>
    </row>
    <row r="55" spans="1:14" ht="12" x14ac:dyDescent="0.2">
      <c r="A55" s="333" t="s">
        <v>376</v>
      </c>
      <c r="B55" s="370"/>
      <c r="C55" s="339"/>
      <c r="D55" s="338" t="s">
        <v>448</v>
      </c>
      <c r="E55" s="338"/>
      <c r="F55" s="371"/>
      <c r="G55" s="372"/>
      <c r="H55" s="372"/>
      <c r="I55" s="372"/>
      <c r="J55" s="372"/>
      <c r="K55" s="372"/>
      <c r="L55" s="373"/>
      <c r="M55" s="339"/>
    </row>
    <row r="56" spans="1:14" ht="12" x14ac:dyDescent="0.2">
      <c r="A56" s="333" t="s">
        <v>379</v>
      </c>
      <c r="B56" s="349">
        <v>101</v>
      </c>
      <c r="C56" s="374"/>
      <c r="D56" s="375"/>
      <c r="E56" s="342" t="s">
        <v>449</v>
      </c>
      <c r="F56" s="380">
        <v>0</v>
      </c>
      <c r="G56" s="357">
        <v>0</v>
      </c>
      <c r="H56" s="357">
        <v>0</v>
      </c>
      <c r="I56" s="357">
        <v>0</v>
      </c>
      <c r="J56" s="357">
        <f t="shared" ref="J56:J63" si="4">SUM(F56:I56)</f>
        <v>0</v>
      </c>
      <c r="K56" s="357"/>
      <c r="L56" s="358">
        <f t="shared" ref="L56:L63" si="5">J56</f>
        <v>0</v>
      </c>
      <c r="M56" s="348">
        <v>101</v>
      </c>
    </row>
    <row r="57" spans="1:14" ht="12" x14ac:dyDescent="0.2">
      <c r="A57" s="333" t="s">
        <v>374</v>
      </c>
      <c r="B57" s="349">
        <f t="shared" ref="B57:B87" si="6">B56+1</f>
        <v>102</v>
      </c>
      <c r="C57" s="374"/>
      <c r="D57" s="342"/>
      <c r="E57" s="342" t="s">
        <v>450</v>
      </c>
      <c r="F57" s="380">
        <v>0</v>
      </c>
      <c r="G57" s="357">
        <v>0</v>
      </c>
      <c r="H57" s="357">
        <v>0</v>
      </c>
      <c r="I57" s="357">
        <v>0</v>
      </c>
      <c r="J57" s="357">
        <f t="shared" si="4"/>
        <v>0</v>
      </c>
      <c r="K57" s="357"/>
      <c r="L57" s="358">
        <f t="shared" si="5"/>
        <v>0</v>
      </c>
      <c r="M57" s="348">
        <f t="shared" ref="M57:M88" si="7">M56+1</f>
        <v>102</v>
      </c>
    </row>
    <row r="58" spans="1:14" ht="12" x14ac:dyDescent="0.2">
      <c r="A58" s="333" t="s">
        <v>372</v>
      </c>
      <c r="B58" s="349">
        <f t="shared" si="6"/>
        <v>103</v>
      </c>
      <c r="C58" s="374"/>
      <c r="D58" s="342"/>
      <c r="E58" s="342" t="s">
        <v>451</v>
      </c>
      <c r="F58" s="380">
        <v>0</v>
      </c>
      <c r="G58" s="357">
        <v>0</v>
      </c>
      <c r="H58" s="357">
        <v>0</v>
      </c>
      <c r="I58" s="357">
        <v>0</v>
      </c>
      <c r="J58" s="357">
        <f t="shared" si="4"/>
        <v>0</v>
      </c>
      <c r="K58" s="357"/>
      <c r="L58" s="358">
        <f t="shared" si="5"/>
        <v>0</v>
      </c>
      <c r="M58" s="348">
        <f t="shared" si="7"/>
        <v>103</v>
      </c>
    </row>
    <row r="59" spans="1:14" ht="12" x14ac:dyDescent="0.2">
      <c r="A59" s="333" t="s">
        <v>378</v>
      </c>
      <c r="B59" s="349">
        <f t="shared" si="6"/>
        <v>104</v>
      </c>
      <c r="C59" s="343"/>
      <c r="D59" s="342"/>
      <c r="E59" s="342" t="s">
        <v>452</v>
      </c>
      <c r="F59" s="380">
        <v>0</v>
      </c>
      <c r="G59" s="357">
        <v>0</v>
      </c>
      <c r="H59" s="357">
        <v>0</v>
      </c>
      <c r="I59" s="357">
        <v>0</v>
      </c>
      <c r="J59" s="357">
        <f t="shared" si="4"/>
        <v>0</v>
      </c>
      <c r="K59" s="357"/>
      <c r="L59" s="358">
        <f t="shared" si="5"/>
        <v>0</v>
      </c>
      <c r="M59" s="348">
        <f t="shared" si="7"/>
        <v>104</v>
      </c>
    </row>
    <row r="60" spans="1:14" ht="12" x14ac:dyDescent="0.2">
      <c r="B60" s="349">
        <f t="shared" si="6"/>
        <v>105</v>
      </c>
      <c r="C60" s="343"/>
      <c r="D60" s="342"/>
      <c r="E60" s="342" t="s">
        <v>453</v>
      </c>
      <c r="F60" s="380">
        <v>0</v>
      </c>
      <c r="G60" s="357">
        <v>0</v>
      </c>
      <c r="H60" s="357">
        <v>0</v>
      </c>
      <c r="I60" s="357">
        <v>0</v>
      </c>
      <c r="J60" s="357">
        <f t="shared" si="4"/>
        <v>0</v>
      </c>
      <c r="K60" s="357"/>
      <c r="L60" s="358">
        <f t="shared" si="5"/>
        <v>0</v>
      </c>
      <c r="M60" s="348">
        <f t="shared" si="7"/>
        <v>105</v>
      </c>
    </row>
    <row r="61" spans="1:14" ht="12" x14ac:dyDescent="0.2">
      <c r="A61" s="333" t="s">
        <v>393</v>
      </c>
      <c r="B61" s="349">
        <f t="shared" si="6"/>
        <v>106</v>
      </c>
      <c r="C61" s="343"/>
      <c r="D61" s="342"/>
      <c r="E61" s="342" t="s">
        <v>454</v>
      </c>
      <c r="F61" s="380">
        <v>0</v>
      </c>
      <c r="G61" s="357">
        <v>0</v>
      </c>
      <c r="H61" s="357">
        <v>0</v>
      </c>
      <c r="I61" s="357">
        <v>0</v>
      </c>
      <c r="J61" s="357">
        <f t="shared" si="4"/>
        <v>0</v>
      </c>
      <c r="K61" s="357"/>
      <c r="L61" s="358">
        <f t="shared" si="5"/>
        <v>0</v>
      </c>
      <c r="M61" s="348">
        <f t="shared" si="7"/>
        <v>106</v>
      </c>
      <c r="N61" s="333" t="s">
        <v>370</v>
      </c>
    </row>
    <row r="62" spans="1:14" ht="12" x14ac:dyDescent="0.2">
      <c r="A62" s="333" t="s">
        <v>382</v>
      </c>
      <c r="B62" s="349">
        <f t="shared" si="6"/>
        <v>107</v>
      </c>
      <c r="C62" s="343"/>
      <c r="D62" s="342"/>
      <c r="E62" s="342" t="s">
        <v>455</v>
      </c>
      <c r="F62" s="380">
        <v>0</v>
      </c>
      <c r="G62" s="357">
        <v>0</v>
      </c>
      <c r="H62" s="357">
        <v>0</v>
      </c>
      <c r="I62" s="357">
        <v>0</v>
      </c>
      <c r="J62" s="357">
        <f t="shared" si="4"/>
        <v>0</v>
      </c>
      <c r="K62" s="357"/>
      <c r="L62" s="358">
        <f t="shared" si="5"/>
        <v>0</v>
      </c>
      <c r="M62" s="348">
        <f t="shared" si="7"/>
        <v>107</v>
      </c>
      <c r="N62" s="333" t="s">
        <v>374</v>
      </c>
    </row>
    <row r="63" spans="1:14" ht="12" x14ac:dyDescent="0.2">
      <c r="A63" s="333" t="s">
        <v>382</v>
      </c>
      <c r="B63" s="349">
        <f t="shared" si="6"/>
        <v>108</v>
      </c>
      <c r="C63" s="343"/>
      <c r="D63" s="342"/>
      <c r="E63" s="342" t="s">
        <v>456</v>
      </c>
      <c r="F63" s="380">
        <v>0</v>
      </c>
      <c r="G63" s="357">
        <v>0</v>
      </c>
      <c r="H63" s="357">
        <v>0</v>
      </c>
      <c r="I63" s="357">
        <v>0</v>
      </c>
      <c r="J63" s="357">
        <f t="shared" si="4"/>
        <v>0</v>
      </c>
      <c r="K63" s="357"/>
      <c r="L63" s="358">
        <f t="shared" si="5"/>
        <v>0</v>
      </c>
      <c r="M63" s="348">
        <f t="shared" si="7"/>
        <v>108</v>
      </c>
      <c r="N63" s="333" t="s">
        <v>372</v>
      </c>
    </row>
    <row r="64" spans="1:14" ht="12" x14ac:dyDescent="0.2">
      <c r="A64" s="333" t="s">
        <v>399</v>
      </c>
      <c r="B64" s="349">
        <f t="shared" si="6"/>
        <v>109</v>
      </c>
      <c r="C64" s="343"/>
      <c r="D64" s="342"/>
      <c r="E64" s="342" t="s">
        <v>457</v>
      </c>
      <c r="F64" s="380">
        <v>0</v>
      </c>
      <c r="G64" s="376">
        <v>11</v>
      </c>
      <c r="H64" s="376">
        <v>18</v>
      </c>
      <c r="I64" s="376">
        <v>0</v>
      </c>
      <c r="J64" s="357">
        <f>SUM(F64:I64)</f>
        <v>29</v>
      </c>
      <c r="K64" s="376"/>
      <c r="L64" s="358">
        <f>J64</f>
        <v>29</v>
      </c>
      <c r="M64" s="348">
        <f t="shared" si="7"/>
        <v>109</v>
      </c>
      <c r="N64" s="333" t="s">
        <v>378</v>
      </c>
    </row>
    <row r="65" spans="1:14" ht="12" x14ac:dyDescent="0.2">
      <c r="A65" s="333" t="s">
        <v>372</v>
      </c>
      <c r="B65" s="349">
        <f t="shared" si="6"/>
        <v>110</v>
      </c>
      <c r="C65" s="343"/>
      <c r="D65" s="342"/>
      <c r="E65" s="342" t="s">
        <v>458</v>
      </c>
      <c r="F65" s="380">
        <v>0</v>
      </c>
      <c r="G65" s="357">
        <v>0</v>
      </c>
      <c r="H65" s="357">
        <v>0</v>
      </c>
      <c r="I65" s="357">
        <v>0</v>
      </c>
      <c r="J65" s="357">
        <f t="shared" ref="J65:J88" si="8">SUM(F65:I65)</f>
        <v>0</v>
      </c>
      <c r="K65" s="357"/>
      <c r="L65" s="358">
        <f t="shared" ref="L65:L88" si="9">J65</f>
        <v>0</v>
      </c>
      <c r="M65" s="348">
        <f t="shared" si="7"/>
        <v>110</v>
      </c>
    </row>
    <row r="66" spans="1:14" ht="12" x14ac:dyDescent="0.2">
      <c r="A66" s="333" t="s">
        <v>376</v>
      </c>
      <c r="B66" s="349">
        <f t="shared" si="6"/>
        <v>111</v>
      </c>
      <c r="C66" s="343"/>
      <c r="D66" s="342"/>
      <c r="E66" s="342" t="s">
        <v>459</v>
      </c>
      <c r="F66" s="380">
        <v>0</v>
      </c>
      <c r="G66" s="357">
        <v>0</v>
      </c>
      <c r="H66" s="357">
        <v>0</v>
      </c>
      <c r="I66" s="357">
        <v>0</v>
      </c>
      <c r="J66" s="357">
        <f t="shared" si="8"/>
        <v>0</v>
      </c>
      <c r="K66" s="357"/>
      <c r="L66" s="358">
        <f t="shared" si="9"/>
        <v>0</v>
      </c>
      <c r="M66" s="348">
        <f t="shared" si="7"/>
        <v>111</v>
      </c>
      <c r="N66" s="333" t="s">
        <v>381</v>
      </c>
    </row>
    <row r="67" spans="1:14" ht="12" x14ac:dyDescent="0.2">
      <c r="B67" s="349">
        <f t="shared" si="6"/>
        <v>112</v>
      </c>
      <c r="C67" s="343"/>
      <c r="D67" s="342"/>
      <c r="E67" s="342" t="s">
        <v>460</v>
      </c>
      <c r="F67" s="380">
        <v>0</v>
      </c>
      <c r="G67" s="357">
        <v>0</v>
      </c>
      <c r="H67" s="357">
        <v>0</v>
      </c>
      <c r="I67" s="357">
        <v>0</v>
      </c>
      <c r="J67" s="357">
        <f t="shared" si="8"/>
        <v>0</v>
      </c>
      <c r="K67" s="357"/>
      <c r="L67" s="358">
        <f t="shared" si="9"/>
        <v>0</v>
      </c>
      <c r="M67" s="348">
        <f t="shared" si="7"/>
        <v>112</v>
      </c>
      <c r="N67" s="333" t="s">
        <v>382</v>
      </c>
    </row>
    <row r="68" spans="1:14" ht="12" x14ac:dyDescent="0.2">
      <c r="A68" s="333" t="s">
        <v>370</v>
      </c>
      <c r="B68" s="349">
        <f t="shared" si="6"/>
        <v>113</v>
      </c>
      <c r="C68" s="343"/>
      <c r="D68" s="342"/>
      <c r="E68" s="342" t="s">
        <v>461</v>
      </c>
      <c r="F68" s="380">
        <v>0</v>
      </c>
      <c r="G68" s="357">
        <v>0</v>
      </c>
      <c r="H68" s="357">
        <v>0</v>
      </c>
      <c r="I68" s="357">
        <v>0</v>
      </c>
      <c r="J68" s="357">
        <f t="shared" si="8"/>
        <v>0</v>
      </c>
      <c r="K68" s="357"/>
      <c r="L68" s="358">
        <f t="shared" si="9"/>
        <v>0</v>
      </c>
      <c r="M68" s="348">
        <f t="shared" si="7"/>
        <v>113</v>
      </c>
      <c r="N68" s="333" t="s">
        <v>375</v>
      </c>
    </row>
    <row r="69" spans="1:14" ht="12" x14ac:dyDescent="0.2">
      <c r="A69" s="333" t="s">
        <v>409</v>
      </c>
      <c r="B69" s="349">
        <f t="shared" si="6"/>
        <v>114</v>
      </c>
      <c r="C69" s="343"/>
      <c r="D69" s="342"/>
      <c r="E69" s="342" t="s">
        <v>462</v>
      </c>
      <c r="F69" s="380">
        <v>0</v>
      </c>
      <c r="G69" s="357">
        <v>0</v>
      </c>
      <c r="H69" s="357">
        <v>0</v>
      </c>
      <c r="I69" s="357">
        <v>0</v>
      </c>
      <c r="J69" s="357">
        <f t="shared" si="8"/>
        <v>0</v>
      </c>
      <c r="K69" s="357"/>
      <c r="L69" s="358">
        <f t="shared" si="9"/>
        <v>0</v>
      </c>
      <c r="M69" s="348">
        <f t="shared" si="7"/>
        <v>114</v>
      </c>
      <c r="N69" s="333" t="s">
        <v>392</v>
      </c>
    </row>
    <row r="70" spans="1:14" ht="12" x14ac:dyDescent="0.2">
      <c r="A70" s="333" t="s">
        <v>410</v>
      </c>
      <c r="B70" s="349">
        <f t="shared" si="6"/>
        <v>115</v>
      </c>
      <c r="C70" s="343"/>
      <c r="D70" s="342"/>
      <c r="E70" s="342" t="s">
        <v>463</v>
      </c>
      <c r="F70" s="380">
        <v>0</v>
      </c>
      <c r="G70" s="357">
        <v>0</v>
      </c>
      <c r="H70" s="357">
        <v>0</v>
      </c>
      <c r="I70" s="357">
        <v>0</v>
      </c>
      <c r="J70" s="357">
        <f t="shared" si="8"/>
        <v>0</v>
      </c>
      <c r="K70" s="357"/>
      <c r="L70" s="358">
        <f t="shared" si="9"/>
        <v>0</v>
      </c>
      <c r="M70" s="348">
        <f t="shared" si="7"/>
        <v>115</v>
      </c>
      <c r="N70" s="333" t="s">
        <v>375</v>
      </c>
    </row>
    <row r="71" spans="1:14" ht="12" x14ac:dyDescent="0.2">
      <c r="A71" s="333" t="s">
        <v>374</v>
      </c>
      <c r="B71" s="349">
        <f t="shared" si="6"/>
        <v>116</v>
      </c>
      <c r="C71" s="343"/>
      <c r="D71" s="342"/>
      <c r="E71" s="342" t="s">
        <v>464</v>
      </c>
      <c r="F71" s="380">
        <v>0</v>
      </c>
      <c r="G71" s="357">
        <v>0</v>
      </c>
      <c r="H71" s="357">
        <v>0</v>
      </c>
      <c r="I71" s="357">
        <v>0</v>
      </c>
      <c r="J71" s="357">
        <f t="shared" si="8"/>
        <v>0</v>
      </c>
      <c r="K71" s="357"/>
      <c r="L71" s="358">
        <f t="shared" si="9"/>
        <v>0</v>
      </c>
      <c r="M71" s="348">
        <f t="shared" si="7"/>
        <v>116</v>
      </c>
      <c r="N71" s="333" t="s">
        <v>372</v>
      </c>
    </row>
    <row r="72" spans="1:14" ht="12" x14ac:dyDescent="0.2">
      <c r="A72" s="333" t="s">
        <v>379</v>
      </c>
      <c r="B72" s="349">
        <f t="shared" si="6"/>
        <v>117</v>
      </c>
      <c r="C72" s="343"/>
      <c r="D72" s="342"/>
      <c r="E72" s="342" t="s">
        <v>465</v>
      </c>
      <c r="F72" s="380">
        <v>0</v>
      </c>
      <c r="G72" s="357">
        <v>0</v>
      </c>
      <c r="H72" s="357">
        <v>0</v>
      </c>
      <c r="I72" s="357">
        <v>0</v>
      </c>
      <c r="J72" s="357">
        <f t="shared" si="8"/>
        <v>0</v>
      </c>
      <c r="K72" s="357"/>
      <c r="L72" s="358">
        <f t="shared" si="9"/>
        <v>0</v>
      </c>
      <c r="M72" s="348">
        <f t="shared" si="7"/>
        <v>117</v>
      </c>
      <c r="N72" s="333" t="s">
        <v>376</v>
      </c>
    </row>
    <row r="73" spans="1:14" ht="12" x14ac:dyDescent="0.2">
      <c r="A73" s="333" t="s">
        <v>392</v>
      </c>
      <c r="B73" s="349">
        <f t="shared" si="6"/>
        <v>118</v>
      </c>
      <c r="C73" s="348" t="s">
        <v>253</v>
      </c>
      <c r="D73" s="342"/>
      <c r="E73" s="342" t="s">
        <v>466</v>
      </c>
      <c r="F73" s="380">
        <v>0</v>
      </c>
      <c r="G73" s="357">
        <v>0</v>
      </c>
      <c r="H73" s="357">
        <v>0</v>
      </c>
      <c r="I73" s="357">
        <v>0</v>
      </c>
      <c r="J73" s="357">
        <f t="shared" si="8"/>
        <v>0</v>
      </c>
      <c r="K73" s="357"/>
      <c r="L73" s="358">
        <f t="shared" si="9"/>
        <v>0</v>
      </c>
      <c r="M73" s="348">
        <f t="shared" si="7"/>
        <v>118</v>
      </c>
      <c r="N73" s="333" t="s">
        <v>401</v>
      </c>
    </row>
    <row r="74" spans="1:14" ht="12" x14ac:dyDescent="0.2">
      <c r="B74" s="349">
        <f t="shared" si="6"/>
        <v>119</v>
      </c>
      <c r="C74" s="348" t="s">
        <v>253</v>
      </c>
      <c r="D74" s="342"/>
      <c r="E74" s="342" t="s">
        <v>467</v>
      </c>
      <c r="F74" s="380">
        <v>0</v>
      </c>
      <c r="G74" s="357">
        <v>0</v>
      </c>
      <c r="H74" s="357">
        <v>0</v>
      </c>
      <c r="I74" s="357">
        <v>0</v>
      </c>
      <c r="J74" s="357">
        <f t="shared" si="8"/>
        <v>0</v>
      </c>
      <c r="K74" s="357"/>
      <c r="L74" s="358">
        <f t="shared" si="9"/>
        <v>0</v>
      </c>
      <c r="M74" s="348">
        <f t="shared" si="7"/>
        <v>119</v>
      </c>
    </row>
    <row r="75" spans="1:14" ht="12" x14ac:dyDescent="0.2">
      <c r="A75" s="333" t="s">
        <v>370</v>
      </c>
      <c r="B75" s="349">
        <f t="shared" si="6"/>
        <v>120</v>
      </c>
      <c r="C75" s="348" t="s">
        <v>253</v>
      </c>
      <c r="D75" s="342"/>
      <c r="E75" s="342" t="s">
        <v>468</v>
      </c>
      <c r="F75" s="380">
        <v>0</v>
      </c>
      <c r="G75" s="357">
        <v>0</v>
      </c>
      <c r="H75" s="357">
        <v>0</v>
      </c>
      <c r="I75" s="357">
        <v>0</v>
      </c>
      <c r="J75" s="357">
        <f t="shared" si="8"/>
        <v>0</v>
      </c>
      <c r="K75" s="357"/>
      <c r="L75" s="358">
        <f t="shared" si="9"/>
        <v>0</v>
      </c>
      <c r="M75" s="348">
        <f t="shared" si="7"/>
        <v>120</v>
      </c>
      <c r="N75" s="333" t="s">
        <v>405</v>
      </c>
    </row>
    <row r="76" spans="1:14" ht="12" x14ac:dyDescent="0.2">
      <c r="A76" s="333" t="s">
        <v>418</v>
      </c>
      <c r="B76" s="349">
        <f t="shared" si="6"/>
        <v>121</v>
      </c>
      <c r="C76" s="348" t="s">
        <v>253</v>
      </c>
      <c r="D76" s="342"/>
      <c r="E76" s="342" t="s">
        <v>469</v>
      </c>
      <c r="F76" s="380">
        <v>0</v>
      </c>
      <c r="G76" s="357">
        <v>0</v>
      </c>
      <c r="H76" s="357">
        <v>0</v>
      </c>
      <c r="I76" s="357">
        <v>0</v>
      </c>
      <c r="J76" s="357">
        <f t="shared" si="8"/>
        <v>0</v>
      </c>
      <c r="K76" s="357"/>
      <c r="L76" s="358">
        <f t="shared" si="9"/>
        <v>0</v>
      </c>
      <c r="M76" s="348">
        <f t="shared" si="7"/>
        <v>121</v>
      </c>
      <c r="N76" s="333" t="s">
        <v>407</v>
      </c>
    </row>
    <row r="77" spans="1:14" ht="12" x14ac:dyDescent="0.2">
      <c r="A77" s="333">
        <v>1</v>
      </c>
      <c r="B77" s="349">
        <f t="shared" si="6"/>
        <v>122</v>
      </c>
      <c r="C77" s="348" t="s">
        <v>253</v>
      </c>
      <c r="D77" s="342"/>
      <c r="E77" s="342" t="s">
        <v>470</v>
      </c>
      <c r="F77" s="380">
        <v>0</v>
      </c>
      <c r="G77" s="357">
        <v>0</v>
      </c>
      <c r="H77" s="357">
        <v>0</v>
      </c>
      <c r="I77" s="357">
        <v>0</v>
      </c>
      <c r="J77" s="357">
        <f t="shared" si="8"/>
        <v>0</v>
      </c>
      <c r="K77" s="357"/>
      <c r="L77" s="358">
        <f t="shared" si="9"/>
        <v>0</v>
      </c>
      <c r="M77" s="348">
        <f t="shared" si="7"/>
        <v>122</v>
      </c>
      <c r="N77" s="333" t="s">
        <v>401</v>
      </c>
    </row>
    <row r="78" spans="1:14" ht="12" x14ac:dyDescent="0.2">
      <c r="B78" s="349">
        <f t="shared" si="6"/>
        <v>123</v>
      </c>
      <c r="C78" s="348" t="s">
        <v>253</v>
      </c>
      <c r="D78" s="342"/>
      <c r="E78" s="342" t="s">
        <v>471</v>
      </c>
      <c r="F78" s="380">
        <v>0</v>
      </c>
      <c r="G78" s="357">
        <v>0</v>
      </c>
      <c r="H78" s="357">
        <v>0</v>
      </c>
      <c r="I78" s="357">
        <v>0</v>
      </c>
      <c r="J78" s="357">
        <f t="shared" si="8"/>
        <v>0</v>
      </c>
      <c r="K78" s="357"/>
      <c r="L78" s="358">
        <f t="shared" si="9"/>
        <v>0</v>
      </c>
      <c r="M78" s="348">
        <f t="shared" si="7"/>
        <v>123</v>
      </c>
      <c r="N78" s="333" t="s">
        <v>379</v>
      </c>
    </row>
    <row r="79" spans="1:14" ht="12" x14ac:dyDescent="0.2">
      <c r="A79" s="330" t="s">
        <v>422</v>
      </c>
      <c r="B79" s="349">
        <f t="shared" si="6"/>
        <v>124</v>
      </c>
      <c r="C79" s="343"/>
      <c r="D79" s="342"/>
      <c r="E79" s="342" t="s">
        <v>472</v>
      </c>
      <c r="F79" s="380">
        <v>0</v>
      </c>
      <c r="G79" s="357">
        <v>0</v>
      </c>
      <c r="H79" s="357">
        <v>0</v>
      </c>
      <c r="I79" s="357">
        <v>0</v>
      </c>
      <c r="J79" s="357">
        <f t="shared" si="8"/>
        <v>0</v>
      </c>
      <c r="K79" s="357"/>
      <c r="L79" s="358">
        <f t="shared" si="9"/>
        <v>0</v>
      </c>
      <c r="M79" s="348">
        <f t="shared" si="7"/>
        <v>124</v>
      </c>
    </row>
    <row r="80" spans="1:14" ht="12" x14ac:dyDescent="0.2">
      <c r="A80" s="330" t="s">
        <v>399</v>
      </c>
      <c r="B80" s="349">
        <f t="shared" si="6"/>
        <v>125</v>
      </c>
      <c r="C80" s="343"/>
      <c r="D80" s="342"/>
      <c r="E80" s="342" t="s">
        <v>473</v>
      </c>
      <c r="F80" s="380">
        <v>0</v>
      </c>
      <c r="G80" s="357">
        <v>0</v>
      </c>
      <c r="H80" s="357">
        <v>0</v>
      </c>
      <c r="I80" s="357">
        <v>0</v>
      </c>
      <c r="J80" s="357">
        <f t="shared" si="8"/>
        <v>0</v>
      </c>
      <c r="K80" s="357"/>
      <c r="L80" s="358">
        <f t="shared" si="9"/>
        <v>0</v>
      </c>
      <c r="M80" s="348">
        <f t="shared" si="7"/>
        <v>125</v>
      </c>
      <c r="N80" s="330" t="s">
        <v>474</v>
      </c>
    </row>
    <row r="81" spans="1:14" ht="12" x14ac:dyDescent="0.2">
      <c r="A81" s="330" t="s">
        <v>410</v>
      </c>
      <c r="B81" s="349">
        <f t="shared" si="6"/>
        <v>126</v>
      </c>
      <c r="C81" s="343"/>
      <c r="D81" s="342"/>
      <c r="E81" s="342" t="s">
        <v>475</v>
      </c>
      <c r="F81" s="380">
        <v>0</v>
      </c>
      <c r="G81" s="357">
        <v>0</v>
      </c>
      <c r="H81" s="357">
        <v>0</v>
      </c>
      <c r="I81" s="357">
        <v>0</v>
      </c>
      <c r="J81" s="357">
        <f t="shared" si="8"/>
        <v>0</v>
      </c>
      <c r="K81" s="357"/>
      <c r="L81" s="358">
        <f t="shared" si="9"/>
        <v>0</v>
      </c>
      <c r="M81" s="348">
        <f t="shared" si="7"/>
        <v>126</v>
      </c>
      <c r="N81" s="333" t="s">
        <v>409</v>
      </c>
    </row>
    <row r="82" spans="1:14" ht="12" x14ac:dyDescent="0.2">
      <c r="A82" s="330" t="s">
        <v>410</v>
      </c>
      <c r="B82" s="349">
        <f t="shared" si="6"/>
        <v>127</v>
      </c>
      <c r="C82" s="343"/>
      <c r="D82" s="342"/>
      <c r="E82" s="342" t="s">
        <v>476</v>
      </c>
      <c r="F82" s="380">
        <v>0</v>
      </c>
      <c r="G82" s="357">
        <v>0</v>
      </c>
      <c r="H82" s="357">
        <v>0</v>
      </c>
      <c r="I82" s="357">
        <v>0</v>
      </c>
      <c r="J82" s="357">
        <f t="shared" si="8"/>
        <v>0</v>
      </c>
      <c r="K82" s="357"/>
      <c r="L82" s="358">
        <f t="shared" si="9"/>
        <v>0</v>
      </c>
      <c r="M82" s="348">
        <f t="shared" si="7"/>
        <v>127</v>
      </c>
      <c r="N82" s="333" t="s">
        <v>372</v>
      </c>
    </row>
    <row r="83" spans="1:14" ht="12" x14ac:dyDescent="0.2">
      <c r="A83" s="330" t="s">
        <v>376</v>
      </c>
      <c r="B83" s="349">
        <f t="shared" si="6"/>
        <v>128</v>
      </c>
      <c r="C83" s="343"/>
      <c r="D83" s="342"/>
      <c r="E83" s="342" t="s">
        <v>477</v>
      </c>
      <c r="F83" s="380">
        <v>0</v>
      </c>
      <c r="G83" s="357">
        <v>0</v>
      </c>
      <c r="H83" s="357">
        <v>0</v>
      </c>
      <c r="I83" s="357">
        <v>0</v>
      </c>
      <c r="J83" s="357">
        <f t="shared" si="8"/>
        <v>0</v>
      </c>
      <c r="K83" s="357"/>
      <c r="L83" s="358">
        <f t="shared" si="9"/>
        <v>0</v>
      </c>
      <c r="M83" s="348">
        <f t="shared" si="7"/>
        <v>128</v>
      </c>
      <c r="N83" s="333" t="s">
        <v>379</v>
      </c>
    </row>
    <row r="84" spans="1:14" ht="12" x14ac:dyDescent="0.2">
      <c r="A84" s="330" t="s">
        <v>409</v>
      </c>
      <c r="B84" s="349">
        <f t="shared" si="6"/>
        <v>129</v>
      </c>
      <c r="C84" s="343"/>
      <c r="D84" s="342"/>
      <c r="E84" s="342" t="s">
        <v>478</v>
      </c>
      <c r="F84" s="380">
        <v>0</v>
      </c>
      <c r="G84" s="357">
        <v>0</v>
      </c>
      <c r="H84" s="357">
        <v>0</v>
      </c>
      <c r="I84" s="357">
        <v>0</v>
      </c>
      <c r="J84" s="357">
        <f t="shared" si="8"/>
        <v>0</v>
      </c>
      <c r="K84" s="357"/>
      <c r="L84" s="358">
        <f t="shared" si="9"/>
        <v>0</v>
      </c>
      <c r="M84" s="348">
        <f t="shared" si="7"/>
        <v>129</v>
      </c>
    </row>
    <row r="85" spans="1:14" ht="12" x14ac:dyDescent="0.2">
      <c r="A85" s="330" t="s">
        <v>479</v>
      </c>
      <c r="B85" s="349">
        <f t="shared" si="6"/>
        <v>130</v>
      </c>
      <c r="C85" s="348" t="s">
        <v>253</v>
      </c>
      <c r="D85" s="342"/>
      <c r="E85" s="342" t="s">
        <v>480</v>
      </c>
      <c r="F85" s="380">
        <v>0</v>
      </c>
      <c r="G85" s="357">
        <v>0</v>
      </c>
      <c r="H85" s="357">
        <v>0</v>
      </c>
      <c r="I85" s="357">
        <v>0</v>
      </c>
      <c r="J85" s="357">
        <f t="shared" si="8"/>
        <v>0</v>
      </c>
      <c r="K85" s="357"/>
      <c r="L85" s="358">
        <f t="shared" si="9"/>
        <v>0</v>
      </c>
      <c r="M85" s="348">
        <f t="shared" si="7"/>
        <v>130</v>
      </c>
      <c r="N85" s="333">
        <v>2</v>
      </c>
    </row>
    <row r="86" spans="1:14" ht="12" x14ac:dyDescent="0.2">
      <c r="A86" s="330" t="s">
        <v>409</v>
      </c>
      <c r="B86" s="349">
        <f t="shared" si="6"/>
        <v>131</v>
      </c>
      <c r="C86" s="348" t="s">
        <v>253</v>
      </c>
      <c r="D86" s="342"/>
      <c r="E86" s="342" t="s">
        <v>481</v>
      </c>
      <c r="F86" s="380">
        <v>0</v>
      </c>
      <c r="G86" s="357">
        <v>0</v>
      </c>
      <c r="H86" s="357">
        <v>0</v>
      </c>
      <c r="I86" s="357">
        <v>0</v>
      </c>
      <c r="J86" s="357">
        <f t="shared" si="8"/>
        <v>0</v>
      </c>
      <c r="K86" s="357"/>
      <c r="L86" s="358">
        <f t="shared" si="9"/>
        <v>0</v>
      </c>
      <c r="M86" s="348">
        <f t="shared" si="7"/>
        <v>131</v>
      </c>
      <c r="N86" s="333">
        <v>0</v>
      </c>
    </row>
    <row r="87" spans="1:14" ht="12" x14ac:dyDescent="0.2">
      <c r="A87" s="330" t="s">
        <v>382</v>
      </c>
      <c r="B87" s="349">
        <f t="shared" si="6"/>
        <v>132</v>
      </c>
      <c r="C87" s="348" t="s">
        <v>253</v>
      </c>
      <c r="D87" s="342"/>
      <c r="E87" s="342" t="s">
        <v>482</v>
      </c>
      <c r="F87" s="380">
        <v>0</v>
      </c>
      <c r="G87" s="357">
        <v>0</v>
      </c>
      <c r="H87" s="357">
        <v>0</v>
      </c>
      <c r="I87" s="357">
        <v>0</v>
      </c>
      <c r="J87" s="357">
        <f t="shared" si="8"/>
        <v>0</v>
      </c>
      <c r="K87" s="357"/>
      <c r="L87" s="358">
        <f t="shared" si="9"/>
        <v>0</v>
      </c>
      <c r="M87" s="348">
        <f t="shared" si="7"/>
        <v>132</v>
      </c>
      <c r="N87" s="333">
        <f>N27</f>
        <v>2</v>
      </c>
    </row>
    <row r="88" spans="1:14" ht="12" x14ac:dyDescent="0.2">
      <c r="A88" s="330" t="s">
        <v>392</v>
      </c>
      <c r="B88" s="349">
        <f>B87+1</f>
        <v>133</v>
      </c>
      <c r="C88" s="348" t="s">
        <v>253</v>
      </c>
      <c r="D88" s="342"/>
      <c r="E88" s="342" t="s">
        <v>483</v>
      </c>
      <c r="F88" s="380">
        <v>0</v>
      </c>
      <c r="G88" s="357">
        <v>0</v>
      </c>
      <c r="H88" s="357">
        <v>0</v>
      </c>
      <c r="I88" s="357">
        <v>0</v>
      </c>
      <c r="J88" s="357">
        <f t="shared" si="8"/>
        <v>0</v>
      </c>
      <c r="K88" s="357"/>
      <c r="L88" s="358">
        <f t="shared" si="9"/>
        <v>0</v>
      </c>
      <c r="M88" s="348">
        <f t="shared" si="7"/>
        <v>133</v>
      </c>
      <c r="N88" s="333">
        <f>N28</f>
        <v>3</v>
      </c>
    </row>
    <row r="89" spans="1:14" ht="12" x14ac:dyDescent="0.2">
      <c r="A89" s="331"/>
      <c r="B89" s="338"/>
      <c r="C89" s="338"/>
      <c r="D89" s="338"/>
      <c r="E89" s="338"/>
      <c r="F89" s="363"/>
      <c r="G89" s="363"/>
      <c r="H89" s="363"/>
      <c r="I89" s="363"/>
      <c r="J89" s="363"/>
      <c r="K89" s="363"/>
      <c r="L89" s="363"/>
      <c r="M89" s="338"/>
      <c r="N89" s="331"/>
    </row>
    <row r="90" spans="1:14" ht="12" x14ac:dyDescent="0.2">
      <c r="A90" s="331"/>
      <c r="B90" s="338"/>
      <c r="C90" s="338"/>
      <c r="D90" s="338"/>
      <c r="E90" s="338"/>
      <c r="F90" s="363"/>
      <c r="G90" s="363"/>
      <c r="H90" s="363"/>
      <c r="I90" s="363"/>
      <c r="J90" s="363"/>
      <c r="K90" s="363"/>
      <c r="L90" s="363"/>
      <c r="M90" s="338"/>
      <c r="N90" s="331"/>
    </row>
    <row r="91" spans="1:14" ht="12" x14ac:dyDescent="0.2">
      <c r="A91" s="333" t="s">
        <v>370</v>
      </c>
      <c r="B91" s="364" t="s">
        <v>447</v>
      </c>
      <c r="C91" s="324"/>
      <c r="D91" s="324"/>
      <c r="E91" s="324"/>
      <c r="F91" s="365"/>
      <c r="G91" s="365"/>
      <c r="H91" s="365"/>
      <c r="I91" s="365"/>
      <c r="J91" s="365"/>
      <c r="K91" s="365"/>
      <c r="L91" s="365"/>
      <c r="M91" s="366"/>
      <c r="N91" s="333" t="s">
        <v>370</v>
      </c>
    </row>
    <row r="92" spans="1:14" ht="12" x14ac:dyDescent="0.2">
      <c r="A92" s="333" t="s">
        <v>372</v>
      </c>
      <c r="B92" s="334" t="s">
        <v>373</v>
      </c>
      <c r="C92" s="335"/>
      <c r="D92" s="335"/>
      <c r="E92" s="335"/>
      <c r="F92" s="367"/>
      <c r="G92" s="367"/>
      <c r="H92" s="367"/>
      <c r="I92" s="367"/>
      <c r="J92" s="367"/>
      <c r="K92" s="367"/>
      <c r="L92" s="367"/>
      <c r="M92" s="336"/>
      <c r="N92" s="333" t="s">
        <v>374</v>
      </c>
    </row>
    <row r="93" spans="1:14" ht="2.1" customHeight="1" x14ac:dyDescent="0.2">
      <c r="B93" s="341"/>
      <c r="C93" s="342"/>
      <c r="D93" s="342"/>
      <c r="E93" s="342"/>
      <c r="F93" s="368"/>
      <c r="G93" s="368"/>
      <c r="H93" s="368"/>
      <c r="I93" s="368"/>
      <c r="J93" s="368"/>
      <c r="K93" s="368"/>
      <c r="L93" s="368"/>
      <c r="M93" s="343"/>
      <c r="N93" s="333" t="s">
        <v>372</v>
      </c>
    </row>
    <row r="94" spans="1:14" ht="10.5" customHeight="1" x14ac:dyDescent="0.2">
      <c r="A94" s="333" t="s">
        <v>375</v>
      </c>
      <c r="B94" s="344"/>
      <c r="C94" s="344"/>
      <c r="D94" s="345"/>
      <c r="E94" s="346"/>
      <c r="F94" s="369"/>
      <c r="G94" s="369"/>
      <c r="H94" s="369"/>
      <c r="I94" s="369"/>
      <c r="J94" s="369"/>
      <c r="K94" s="369"/>
      <c r="L94" s="369"/>
      <c r="M94" s="344"/>
      <c r="N94" s="333" t="s">
        <v>372</v>
      </c>
    </row>
    <row r="95" spans="1:14" ht="10.5" customHeight="1" x14ac:dyDescent="0.2">
      <c r="A95" s="333" t="s">
        <v>376</v>
      </c>
      <c r="B95" s="344"/>
      <c r="C95" s="344"/>
      <c r="D95" s="345"/>
      <c r="E95" s="346"/>
      <c r="F95" s="369"/>
      <c r="G95" s="369" t="s">
        <v>383</v>
      </c>
      <c r="H95" s="369"/>
      <c r="I95" s="369"/>
      <c r="J95" s="369" t="s">
        <v>384</v>
      </c>
      <c r="K95" s="369"/>
      <c r="L95" s="369"/>
      <c r="M95" s="344"/>
      <c r="N95" s="333" t="s">
        <v>378</v>
      </c>
    </row>
    <row r="96" spans="1:14" ht="10.5" customHeight="1" x14ac:dyDescent="0.2">
      <c r="A96" s="333" t="s">
        <v>379</v>
      </c>
      <c r="B96" s="344" t="s">
        <v>81</v>
      </c>
      <c r="C96" s="344" t="s">
        <v>191</v>
      </c>
      <c r="D96" s="345"/>
      <c r="E96" s="346" t="s">
        <v>385</v>
      </c>
      <c r="F96" s="369" t="s">
        <v>386</v>
      </c>
      <c r="G96" s="369" t="s">
        <v>387</v>
      </c>
      <c r="H96" s="369" t="s">
        <v>388</v>
      </c>
      <c r="I96" s="369" t="s">
        <v>389</v>
      </c>
      <c r="J96" s="369" t="s">
        <v>390</v>
      </c>
      <c r="K96" s="369" t="s">
        <v>391</v>
      </c>
      <c r="L96" s="369" t="s">
        <v>384</v>
      </c>
      <c r="M96" s="344" t="s">
        <v>81</v>
      </c>
    </row>
    <row r="97" spans="1:14" ht="10.5" customHeight="1" x14ac:dyDescent="0.2">
      <c r="A97" s="333" t="s">
        <v>374</v>
      </c>
      <c r="B97" s="344" t="s">
        <v>90</v>
      </c>
      <c r="C97" s="344" t="s">
        <v>195</v>
      </c>
      <c r="D97" s="345"/>
      <c r="E97" s="346"/>
      <c r="F97" s="369" t="s">
        <v>394</v>
      </c>
      <c r="G97" s="369" t="s">
        <v>395</v>
      </c>
      <c r="H97" s="369" t="s">
        <v>396</v>
      </c>
      <c r="I97" s="369"/>
      <c r="J97" s="369" t="s">
        <v>397</v>
      </c>
      <c r="K97" s="369"/>
      <c r="L97" s="369"/>
      <c r="M97" s="344" t="s">
        <v>90</v>
      </c>
      <c r="N97" s="333" t="s">
        <v>381</v>
      </c>
    </row>
    <row r="98" spans="1:14" ht="10.5" customHeight="1" thickBot="1" x14ac:dyDescent="0.25">
      <c r="A98" s="333" t="s">
        <v>372</v>
      </c>
      <c r="B98" s="347"/>
      <c r="C98" s="347"/>
      <c r="D98" s="341"/>
      <c r="E98" s="348" t="s">
        <v>20</v>
      </c>
      <c r="F98" s="369" t="s">
        <v>23</v>
      </c>
      <c r="G98" s="369" t="s">
        <v>26</v>
      </c>
      <c r="H98" s="369" t="s">
        <v>33</v>
      </c>
      <c r="I98" s="369" t="s">
        <v>37</v>
      </c>
      <c r="J98" s="369" t="s">
        <v>94</v>
      </c>
      <c r="K98" s="369" t="s">
        <v>95</v>
      </c>
      <c r="L98" s="369" t="s">
        <v>267</v>
      </c>
      <c r="M98" s="347"/>
      <c r="N98" s="333" t="s">
        <v>382</v>
      </c>
    </row>
    <row r="99" spans="1:14" ht="12" x14ac:dyDescent="0.2">
      <c r="A99" s="333" t="s">
        <v>378</v>
      </c>
      <c r="B99" s="350"/>
      <c r="C99" s="350"/>
      <c r="D99" s="338" t="s">
        <v>448</v>
      </c>
      <c r="E99" s="338"/>
      <c r="F99" s="377"/>
      <c r="G99" s="378"/>
      <c r="H99" s="378"/>
      <c r="I99" s="378"/>
      <c r="J99" s="378"/>
      <c r="K99" s="378"/>
      <c r="L99" s="379"/>
      <c r="M99" s="339"/>
      <c r="N99" s="333" t="s">
        <v>375</v>
      </c>
    </row>
    <row r="100" spans="1:14" ht="12" x14ac:dyDescent="0.2">
      <c r="B100" s="349">
        <v>134</v>
      </c>
      <c r="C100" s="349" t="s">
        <v>253</v>
      </c>
      <c r="D100" s="342"/>
      <c r="E100" s="342" t="s">
        <v>484</v>
      </c>
      <c r="F100" s="380">
        <v>0</v>
      </c>
      <c r="G100" s="357">
        <v>0</v>
      </c>
      <c r="H100" s="357">
        <v>0</v>
      </c>
      <c r="I100" s="357">
        <v>0</v>
      </c>
      <c r="J100" s="357">
        <f t="shared" ref="J100:J104" si="10">SUM(F100:I100)</f>
        <v>0</v>
      </c>
      <c r="K100" s="357"/>
      <c r="L100" s="358">
        <f t="shared" ref="L100:L103" si="11">J100</f>
        <v>0</v>
      </c>
      <c r="M100" s="348">
        <v>134</v>
      </c>
      <c r="N100" s="333" t="s">
        <v>392</v>
      </c>
    </row>
    <row r="101" spans="1:14" ht="12" x14ac:dyDescent="0.2">
      <c r="A101" s="333" t="s">
        <v>393</v>
      </c>
      <c r="B101" s="349">
        <f t="shared" ref="B101:B116" si="12">B100+1</f>
        <v>135</v>
      </c>
      <c r="C101" s="349" t="s">
        <v>253</v>
      </c>
      <c r="D101" s="342"/>
      <c r="E101" s="342" t="s">
        <v>485</v>
      </c>
      <c r="F101" s="380">
        <v>0</v>
      </c>
      <c r="G101" s="357">
        <v>0</v>
      </c>
      <c r="H101" s="357">
        <v>0</v>
      </c>
      <c r="I101" s="357">
        <v>0</v>
      </c>
      <c r="J101" s="357">
        <f t="shared" si="10"/>
        <v>0</v>
      </c>
      <c r="K101" s="357"/>
      <c r="L101" s="358">
        <f t="shared" si="11"/>
        <v>0</v>
      </c>
      <c r="M101" s="348">
        <f t="shared" ref="M101:M116" si="13">M100+1</f>
        <v>135</v>
      </c>
      <c r="N101" s="333" t="s">
        <v>375</v>
      </c>
    </row>
    <row r="102" spans="1:14" ht="12" x14ac:dyDescent="0.2">
      <c r="A102" s="333" t="s">
        <v>382</v>
      </c>
      <c r="B102" s="349">
        <f t="shared" si="12"/>
        <v>136</v>
      </c>
      <c r="C102" s="349" t="s">
        <v>253</v>
      </c>
      <c r="D102" s="342"/>
      <c r="E102" s="342" t="s">
        <v>486</v>
      </c>
      <c r="F102" s="380">
        <v>0</v>
      </c>
      <c r="G102" s="357">
        <v>0</v>
      </c>
      <c r="H102" s="357">
        <v>0</v>
      </c>
      <c r="I102" s="357">
        <v>0</v>
      </c>
      <c r="J102" s="357">
        <f t="shared" si="10"/>
        <v>0</v>
      </c>
      <c r="K102" s="357"/>
      <c r="L102" s="358">
        <f t="shared" si="11"/>
        <v>0</v>
      </c>
      <c r="M102" s="348">
        <f t="shared" si="13"/>
        <v>136</v>
      </c>
      <c r="N102" s="333" t="s">
        <v>372</v>
      </c>
    </row>
    <row r="103" spans="1:14" ht="12" x14ac:dyDescent="0.2">
      <c r="A103" s="333" t="s">
        <v>382</v>
      </c>
      <c r="B103" s="349">
        <f t="shared" si="12"/>
        <v>137</v>
      </c>
      <c r="C103" s="349" t="s">
        <v>253</v>
      </c>
      <c r="D103" s="342"/>
      <c r="E103" s="342" t="s">
        <v>487</v>
      </c>
      <c r="F103" s="380">
        <v>0</v>
      </c>
      <c r="G103" s="357">
        <v>0</v>
      </c>
      <c r="H103" s="357">
        <v>0</v>
      </c>
      <c r="I103" s="357">
        <v>0</v>
      </c>
      <c r="J103" s="357">
        <f t="shared" si="10"/>
        <v>0</v>
      </c>
      <c r="K103" s="357"/>
      <c r="L103" s="358">
        <f t="shared" si="11"/>
        <v>0</v>
      </c>
      <c r="M103" s="348">
        <f t="shared" si="13"/>
        <v>137</v>
      </c>
      <c r="N103" s="333" t="s">
        <v>376</v>
      </c>
    </row>
    <row r="104" spans="1:14" ht="12" x14ac:dyDescent="0.2">
      <c r="A104" s="333" t="s">
        <v>399</v>
      </c>
      <c r="B104" s="349">
        <f t="shared" si="12"/>
        <v>138</v>
      </c>
      <c r="C104" s="349" t="s">
        <v>253</v>
      </c>
      <c r="D104" s="342"/>
      <c r="E104" s="342" t="s">
        <v>488</v>
      </c>
      <c r="F104" s="380">
        <v>0</v>
      </c>
      <c r="G104" s="376">
        <v>0</v>
      </c>
      <c r="H104" s="376">
        <v>0</v>
      </c>
      <c r="I104" s="376">
        <f>'85 P335'!F56</f>
        <v>5028</v>
      </c>
      <c r="J104" s="357">
        <f t="shared" si="10"/>
        <v>5028</v>
      </c>
      <c r="K104" s="376"/>
      <c r="L104" s="358">
        <f>J104</f>
        <v>5028</v>
      </c>
      <c r="M104" s="348">
        <f t="shared" si="13"/>
        <v>138</v>
      </c>
      <c r="N104" s="333" t="s">
        <v>401</v>
      </c>
    </row>
    <row r="105" spans="1:14" ht="12" x14ac:dyDescent="0.2">
      <c r="A105" s="333" t="s">
        <v>372</v>
      </c>
      <c r="B105" s="349">
        <f t="shared" si="12"/>
        <v>139</v>
      </c>
      <c r="C105" s="347"/>
      <c r="D105" s="342"/>
      <c r="E105" s="342" t="s">
        <v>489</v>
      </c>
      <c r="F105" s="380">
        <v>0</v>
      </c>
      <c r="G105" s="357">
        <v>0</v>
      </c>
      <c r="H105" s="357">
        <v>0</v>
      </c>
      <c r="I105" s="357">
        <v>0</v>
      </c>
      <c r="J105" s="357">
        <f t="shared" ref="J105:J117" si="14">SUM(F105:I105)</f>
        <v>0</v>
      </c>
      <c r="K105" s="357"/>
      <c r="L105" s="358">
        <f t="shared" ref="L105:L117" si="15">J105</f>
        <v>0</v>
      </c>
      <c r="M105" s="348">
        <f t="shared" si="13"/>
        <v>139</v>
      </c>
    </row>
    <row r="106" spans="1:14" ht="12" x14ac:dyDescent="0.2">
      <c r="A106" s="333" t="s">
        <v>376</v>
      </c>
      <c r="B106" s="349">
        <f t="shared" si="12"/>
        <v>140</v>
      </c>
      <c r="C106" s="347"/>
      <c r="D106" s="342"/>
      <c r="E106" s="342" t="s">
        <v>490</v>
      </c>
      <c r="F106" s="380">
        <v>0</v>
      </c>
      <c r="G106" s="357">
        <v>0</v>
      </c>
      <c r="H106" s="357">
        <v>0</v>
      </c>
      <c r="I106" s="357">
        <v>0</v>
      </c>
      <c r="J106" s="357">
        <f t="shared" si="14"/>
        <v>0</v>
      </c>
      <c r="K106" s="357"/>
      <c r="L106" s="358">
        <f t="shared" si="15"/>
        <v>0</v>
      </c>
      <c r="M106" s="348">
        <f t="shared" si="13"/>
        <v>140</v>
      </c>
      <c r="N106" s="333" t="s">
        <v>405</v>
      </c>
    </row>
    <row r="107" spans="1:14" ht="12" x14ac:dyDescent="0.2">
      <c r="B107" s="349">
        <f t="shared" si="12"/>
        <v>141</v>
      </c>
      <c r="C107" s="347"/>
      <c r="D107" s="342"/>
      <c r="E107" s="342" t="s">
        <v>491</v>
      </c>
      <c r="F107" s="380">
        <v>0</v>
      </c>
      <c r="G107" s="357">
        <v>0</v>
      </c>
      <c r="H107" s="357">
        <v>0</v>
      </c>
      <c r="I107" s="357">
        <v>0</v>
      </c>
      <c r="J107" s="357">
        <f t="shared" si="14"/>
        <v>0</v>
      </c>
      <c r="K107" s="357"/>
      <c r="L107" s="358">
        <f t="shared" si="15"/>
        <v>0</v>
      </c>
      <c r="M107" s="348">
        <f t="shared" si="13"/>
        <v>141</v>
      </c>
      <c r="N107" s="333" t="s">
        <v>407</v>
      </c>
    </row>
    <row r="108" spans="1:14" ht="12" x14ac:dyDescent="0.2">
      <c r="A108" s="333" t="s">
        <v>370</v>
      </c>
      <c r="B108" s="349">
        <f t="shared" si="12"/>
        <v>142</v>
      </c>
      <c r="C108" s="347"/>
      <c r="D108" s="342"/>
      <c r="E108" s="342" t="s">
        <v>492</v>
      </c>
      <c r="F108" s="380">
        <v>0</v>
      </c>
      <c r="G108" s="357">
        <v>0</v>
      </c>
      <c r="H108" s="357">
        <v>0</v>
      </c>
      <c r="I108" s="357">
        <v>0</v>
      </c>
      <c r="J108" s="357">
        <f t="shared" si="14"/>
        <v>0</v>
      </c>
      <c r="K108" s="357"/>
      <c r="L108" s="358">
        <f t="shared" si="15"/>
        <v>0</v>
      </c>
      <c r="M108" s="348">
        <f t="shared" si="13"/>
        <v>142</v>
      </c>
      <c r="N108" s="333" t="s">
        <v>401</v>
      </c>
    </row>
    <row r="109" spans="1:14" ht="12" x14ac:dyDescent="0.2">
      <c r="A109" s="333" t="s">
        <v>409</v>
      </c>
      <c r="B109" s="349">
        <f t="shared" si="12"/>
        <v>143</v>
      </c>
      <c r="C109" s="347"/>
      <c r="D109" s="342"/>
      <c r="E109" s="342" t="s">
        <v>493</v>
      </c>
      <c r="F109" s="380">
        <v>0</v>
      </c>
      <c r="G109" s="357">
        <v>0</v>
      </c>
      <c r="H109" s="357">
        <v>0</v>
      </c>
      <c r="I109" s="357">
        <v>0</v>
      </c>
      <c r="J109" s="357">
        <f t="shared" si="14"/>
        <v>0</v>
      </c>
      <c r="K109" s="357"/>
      <c r="L109" s="358">
        <f t="shared" si="15"/>
        <v>0</v>
      </c>
      <c r="M109" s="348">
        <f t="shared" si="13"/>
        <v>143</v>
      </c>
      <c r="N109" s="333" t="s">
        <v>379</v>
      </c>
    </row>
    <row r="110" spans="1:14" ht="12" x14ac:dyDescent="0.2">
      <c r="A110" s="333" t="s">
        <v>410</v>
      </c>
      <c r="B110" s="349">
        <f t="shared" si="12"/>
        <v>144</v>
      </c>
      <c r="C110" s="347"/>
      <c r="D110" s="342"/>
      <c r="E110" s="342" t="s">
        <v>494</v>
      </c>
      <c r="F110" s="380">
        <v>0</v>
      </c>
      <c r="G110" s="357">
        <v>0</v>
      </c>
      <c r="H110" s="357">
        <v>0</v>
      </c>
      <c r="I110" s="357">
        <v>0</v>
      </c>
      <c r="J110" s="357">
        <f t="shared" si="14"/>
        <v>0</v>
      </c>
      <c r="K110" s="357"/>
      <c r="L110" s="358">
        <f t="shared" si="15"/>
        <v>0</v>
      </c>
      <c r="M110" s="348">
        <f t="shared" si="13"/>
        <v>144</v>
      </c>
    </row>
    <row r="111" spans="1:14" ht="12" x14ac:dyDescent="0.2">
      <c r="A111" s="333" t="s">
        <v>374</v>
      </c>
      <c r="B111" s="349">
        <f t="shared" si="12"/>
        <v>145</v>
      </c>
      <c r="C111" s="347"/>
      <c r="D111" s="342"/>
      <c r="E111" s="342" t="s">
        <v>495</v>
      </c>
      <c r="F111" s="380">
        <v>0</v>
      </c>
      <c r="G111" s="357">
        <v>0</v>
      </c>
      <c r="H111" s="357">
        <v>0</v>
      </c>
      <c r="I111" s="357">
        <v>0</v>
      </c>
      <c r="J111" s="357">
        <f t="shared" si="14"/>
        <v>0</v>
      </c>
      <c r="K111" s="357"/>
      <c r="L111" s="358">
        <f t="shared" si="15"/>
        <v>0</v>
      </c>
      <c r="M111" s="348">
        <f t="shared" si="13"/>
        <v>145</v>
      </c>
      <c r="N111" s="333" t="s">
        <v>413</v>
      </c>
    </row>
    <row r="112" spans="1:14" ht="12" x14ac:dyDescent="0.2">
      <c r="A112" s="333" t="s">
        <v>379</v>
      </c>
      <c r="B112" s="349">
        <f t="shared" si="12"/>
        <v>146</v>
      </c>
      <c r="C112" s="347"/>
      <c r="D112" s="342"/>
      <c r="E112" s="342" t="s">
        <v>496</v>
      </c>
      <c r="F112" s="380">
        <v>0</v>
      </c>
      <c r="G112" s="357">
        <v>0</v>
      </c>
      <c r="H112" s="357">
        <v>0</v>
      </c>
      <c r="I112" s="357">
        <v>0</v>
      </c>
      <c r="J112" s="357">
        <f t="shared" si="14"/>
        <v>0</v>
      </c>
      <c r="K112" s="357"/>
      <c r="L112" s="358">
        <f t="shared" si="15"/>
        <v>0</v>
      </c>
      <c r="M112" s="348">
        <f t="shared" si="13"/>
        <v>146</v>
      </c>
      <c r="N112" s="333" t="s">
        <v>409</v>
      </c>
    </row>
    <row r="113" spans="1:16" ht="12" x14ac:dyDescent="0.2">
      <c r="A113" s="333" t="s">
        <v>392</v>
      </c>
      <c r="B113" s="349">
        <f t="shared" si="12"/>
        <v>147</v>
      </c>
      <c r="C113" s="347"/>
      <c r="D113" s="342"/>
      <c r="E113" s="342" t="s">
        <v>497</v>
      </c>
      <c r="F113" s="380">
        <v>0</v>
      </c>
      <c r="G113" s="357">
        <v>0</v>
      </c>
      <c r="H113" s="357">
        <v>0</v>
      </c>
      <c r="I113" s="357">
        <v>0</v>
      </c>
      <c r="J113" s="357">
        <f t="shared" si="14"/>
        <v>0</v>
      </c>
      <c r="K113" s="357"/>
      <c r="L113" s="358">
        <f t="shared" si="15"/>
        <v>0</v>
      </c>
      <c r="M113" s="348">
        <f t="shared" si="13"/>
        <v>147</v>
      </c>
      <c r="N113" s="333" t="s">
        <v>372</v>
      </c>
    </row>
    <row r="114" spans="1:16" ht="12" x14ac:dyDescent="0.2">
      <c r="B114" s="349">
        <f t="shared" si="12"/>
        <v>148</v>
      </c>
      <c r="C114" s="347"/>
      <c r="D114" s="342"/>
      <c r="E114" s="342" t="s">
        <v>498</v>
      </c>
      <c r="F114" s="380">
        <v>0</v>
      </c>
      <c r="G114" s="357">
        <v>0</v>
      </c>
      <c r="H114" s="357">
        <v>0</v>
      </c>
      <c r="I114" s="357">
        <v>0</v>
      </c>
      <c r="J114" s="357">
        <f t="shared" si="14"/>
        <v>0</v>
      </c>
      <c r="K114" s="357"/>
      <c r="L114" s="358">
        <f t="shared" si="15"/>
        <v>0</v>
      </c>
      <c r="M114" s="348">
        <f t="shared" si="13"/>
        <v>148</v>
      </c>
      <c r="N114" s="333" t="s">
        <v>379</v>
      </c>
    </row>
    <row r="115" spans="1:16" s="333" customFormat="1" ht="12" x14ac:dyDescent="0.2">
      <c r="A115" s="333" t="s">
        <v>370</v>
      </c>
      <c r="B115" s="349">
        <f t="shared" si="12"/>
        <v>149</v>
      </c>
      <c r="C115" s="347"/>
      <c r="D115" s="342"/>
      <c r="E115" s="342" t="s">
        <v>499</v>
      </c>
      <c r="F115" s="414">
        <v>0</v>
      </c>
      <c r="G115" s="357">
        <v>0</v>
      </c>
      <c r="H115" s="357">
        <v>0</v>
      </c>
      <c r="I115" s="357">
        <v>0</v>
      </c>
      <c r="J115" s="357">
        <f t="shared" si="14"/>
        <v>0</v>
      </c>
      <c r="K115" s="357"/>
      <c r="L115" s="358">
        <f t="shared" si="15"/>
        <v>0</v>
      </c>
      <c r="M115" s="348">
        <f t="shared" si="13"/>
        <v>149</v>
      </c>
      <c r="O115" s="331"/>
      <c r="P115" s="331"/>
    </row>
    <row r="116" spans="1:16" s="333" customFormat="1" ht="12" x14ac:dyDescent="0.2">
      <c r="A116" s="333" t="s">
        <v>418</v>
      </c>
      <c r="B116" s="349">
        <f t="shared" si="12"/>
        <v>150</v>
      </c>
      <c r="C116" s="347"/>
      <c r="D116" s="342"/>
      <c r="E116" s="342" t="s">
        <v>500</v>
      </c>
      <c r="F116" s="380">
        <v>0</v>
      </c>
      <c r="G116" s="357">
        <v>0</v>
      </c>
      <c r="H116" s="357">
        <v>0</v>
      </c>
      <c r="I116" s="357">
        <v>0</v>
      </c>
      <c r="J116" s="357">
        <f t="shared" si="14"/>
        <v>0</v>
      </c>
      <c r="K116" s="357"/>
      <c r="L116" s="358">
        <f t="shared" si="15"/>
        <v>0</v>
      </c>
      <c r="M116" s="348">
        <f t="shared" si="13"/>
        <v>150</v>
      </c>
      <c r="N116" s="333">
        <v>2</v>
      </c>
      <c r="O116" s="331"/>
      <c r="P116" s="331"/>
    </row>
    <row r="117" spans="1:16" s="333" customFormat="1" ht="12" x14ac:dyDescent="0.2">
      <c r="A117" s="333">
        <v>1</v>
      </c>
      <c r="B117" s="349">
        <f>B116+1</f>
        <v>151</v>
      </c>
      <c r="C117" s="347"/>
      <c r="D117" s="342" t="s">
        <v>501</v>
      </c>
      <c r="E117" s="342"/>
      <c r="F117" s="381">
        <f>SUM(F100:F116)+SUM(F56:F88)+SUM(F20:F44)+SUM(F14:F18)</f>
        <v>0</v>
      </c>
      <c r="G117" s="376">
        <f t="shared" ref="G117:I117" si="16">SUM(G100:G116)+SUM(G56:G88)+SUM(G20:G44)+SUM(G14:G18)</f>
        <v>11</v>
      </c>
      <c r="H117" s="376">
        <f t="shared" si="16"/>
        <v>35</v>
      </c>
      <c r="I117" s="376">
        <f t="shared" si="16"/>
        <v>5028</v>
      </c>
      <c r="J117" s="357">
        <f t="shared" si="14"/>
        <v>5074</v>
      </c>
      <c r="K117" s="376"/>
      <c r="L117" s="358">
        <f t="shared" si="15"/>
        <v>5074</v>
      </c>
      <c r="M117" s="348">
        <f>M116+1</f>
        <v>151</v>
      </c>
      <c r="N117" s="333">
        <v>0</v>
      </c>
      <c r="O117" s="331"/>
      <c r="P117" s="331"/>
    </row>
    <row r="118" spans="1:16" s="333" customFormat="1" ht="12" x14ac:dyDescent="0.2">
      <c r="B118" s="344"/>
      <c r="C118" s="350"/>
      <c r="D118" s="338" t="s">
        <v>157</v>
      </c>
      <c r="E118" s="338"/>
      <c r="F118" s="376"/>
      <c r="G118" s="376"/>
      <c r="H118" s="376"/>
      <c r="I118" s="376"/>
      <c r="J118" s="376"/>
      <c r="K118" s="376"/>
      <c r="L118" s="376"/>
      <c r="M118" s="346"/>
      <c r="N118" s="333">
        <f>N87</f>
        <v>2</v>
      </c>
      <c r="O118" s="331"/>
      <c r="P118" s="331"/>
    </row>
    <row r="119" spans="1:16" s="333" customFormat="1" ht="12" x14ac:dyDescent="0.2">
      <c r="A119" s="330" t="s">
        <v>422</v>
      </c>
      <c r="B119" s="344"/>
      <c r="C119" s="350"/>
      <c r="D119" s="338" t="s">
        <v>502</v>
      </c>
      <c r="E119" s="338"/>
      <c r="F119" s="376"/>
      <c r="G119" s="376"/>
      <c r="H119" s="376"/>
      <c r="I119" s="376"/>
      <c r="J119" s="376"/>
      <c r="K119" s="376"/>
      <c r="L119" s="376"/>
      <c r="M119" s="346"/>
      <c r="N119" s="333">
        <f>N88</f>
        <v>3</v>
      </c>
      <c r="O119" s="331"/>
      <c r="P119" s="331"/>
    </row>
    <row r="120" spans="1:16" s="333" customFormat="1" ht="12" x14ac:dyDescent="0.2">
      <c r="A120" s="330" t="s">
        <v>424</v>
      </c>
      <c r="B120" s="349">
        <v>201</v>
      </c>
      <c r="C120" s="347"/>
      <c r="D120" s="342"/>
      <c r="E120" s="342" t="s">
        <v>503</v>
      </c>
      <c r="F120" s="416">
        <v>144</v>
      </c>
      <c r="G120" s="376">
        <v>0</v>
      </c>
      <c r="H120" s="376">
        <v>0</v>
      </c>
      <c r="I120" s="376">
        <v>12</v>
      </c>
      <c r="J120" s="357">
        <f t="shared" ref="J120:J121" si="17">SUM(F120:I120)</f>
        <v>156</v>
      </c>
      <c r="K120" s="357"/>
      <c r="L120" s="358">
        <f t="shared" ref="L120:L135" si="18">J120</f>
        <v>156</v>
      </c>
      <c r="M120" s="348">
        <v>201</v>
      </c>
      <c r="O120" s="331"/>
      <c r="P120" s="331"/>
    </row>
    <row r="121" spans="1:16" s="333" customFormat="1" ht="12" x14ac:dyDescent="0.2">
      <c r="A121" s="330" t="s">
        <v>426</v>
      </c>
      <c r="B121" s="349">
        <f t="shared" ref="B121:B135" si="19">B120+1</f>
        <v>202</v>
      </c>
      <c r="C121" s="349" t="s">
        <v>253</v>
      </c>
      <c r="D121" s="342"/>
      <c r="E121" s="342" t="s">
        <v>504</v>
      </c>
      <c r="F121" s="382">
        <v>0</v>
      </c>
      <c r="G121" s="357">
        <v>0</v>
      </c>
      <c r="H121" s="357">
        <v>0</v>
      </c>
      <c r="I121" s="357">
        <v>0</v>
      </c>
      <c r="J121" s="357">
        <f t="shared" si="17"/>
        <v>0</v>
      </c>
      <c r="K121" s="357"/>
      <c r="L121" s="358">
        <f t="shared" si="18"/>
        <v>0</v>
      </c>
      <c r="M121" s="348">
        <f t="shared" ref="M121:M135" si="20">M120+1</f>
        <v>202</v>
      </c>
      <c r="O121" s="331"/>
      <c r="P121" s="331"/>
    </row>
    <row r="122" spans="1:16" s="333" customFormat="1" ht="12" x14ac:dyDescent="0.2">
      <c r="A122" s="330" t="s">
        <v>426</v>
      </c>
      <c r="B122" s="349">
        <f t="shared" si="19"/>
        <v>203</v>
      </c>
      <c r="C122" s="349" t="s">
        <v>253</v>
      </c>
      <c r="D122" s="342"/>
      <c r="E122" s="342" t="s">
        <v>505</v>
      </c>
      <c r="F122" s="382">
        <v>0</v>
      </c>
      <c r="G122" s="357">
        <v>0</v>
      </c>
      <c r="H122" s="357">
        <v>0</v>
      </c>
      <c r="I122" s="357">
        <v>0</v>
      </c>
      <c r="J122" s="357">
        <f t="shared" ref="J122:J132" si="21">SUM(F122:I122)</f>
        <v>0</v>
      </c>
      <c r="K122" s="357"/>
      <c r="L122" s="358">
        <f t="shared" si="18"/>
        <v>0</v>
      </c>
      <c r="M122" s="348">
        <f t="shared" si="20"/>
        <v>203</v>
      </c>
      <c r="O122" s="331"/>
      <c r="P122" s="331"/>
    </row>
    <row r="123" spans="1:16" s="333" customFormat="1" ht="12" x14ac:dyDescent="0.2">
      <c r="A123" s="330" t="s">
        <v>429</v>
      </c>
      <c r="B123" s="349">
        <f t="shared" si="19"/>
        <v>204</v>
      </c>
      <c r="C123" s="347"/>
      <c r="D123" s="342"/>
      <c r="E123" s="342" t="s">
        <v>506</v>
      </c>
      <c r="F123" s="382">
        <v>0</v>
      </c>
      <c r="G123" s="357">
        <v>0</v>
      </c>
      <c r="H123" s="357">
        <v>0</v>
      </c>
      <c r="I123" s="357">
        <v>0</v>
      </c>
      <c r="J123" s="357">
        <f t="shared" si="21"/>
        <v>0</v>
      </c>
      <c r="K123" s="357"/>
      <c r="L123" s="358">
        <f t="shared" si="18"/>
        <v>0</v>
      </c>
      <c r="M123" s="348">
        <f t="shared" si="20"/>
        <v>204</v>
      </c>
      <c r="O123" s="331"/>
      <c r="P123" s="331"/>
    </row>
    <row r="124" spans="1:16" s="333" customFormat="1" ht="12" x14ac:dyDescent="0.2">
      <c r="A124" s="330" t="s">
        <v>431</v>
      </c>
      <c r="B124" s="349">
        <f t="shared" si="19"/>
        <v>205</v>
      </c>
      <c r="C124" s="347"/>
      <c r="D124" s="342"/>
      <c r="E124" s="342" t="s">
        <v>507</v>
      </c>
      <c r="F124" s="382">
        <v>0</v>
      </c>
      <c r="G124" s="376">
        <v>0</v>
      </c>
      <c r="H124" s="376">
        <v>0</v>
      </c>
      <c r="I124" s="376">
        <v>46</v>
      </c>
      <c r="J124" s="357">
        <f t="shared" si="21"/>
        <v>46</v>
      </c>
      <c r="K124" s="357"/>
      <c r="L124" s="358">
        <f t="shared" si="18"/>
        <v>46</v>
      </c>
      <c r="M124" s="348">
        <f t="shared" si="20"/>
        <v>205</v>
      </c>
      <c r="O124" s="331"/>
      <c r="P124" s="331"/>
    </row>
    <row r="125" spans="1:16" s="333" customFormat="1" ht="12" x14ac:dyDescent="0.2">
      <c r="A125" s="330" t="s">
        <v>433</v>
      </c>
      <c r="B125" s="349">
        <f t="shared" si="19"/>
        <v>206</v>
      </c>
      <c r="C125" s="347"/>
      <c r="D125" s="342"/>
      <c r="E125" s="342" t="s">
        <v>508</v>
      </c>
      <c r="F125" s="382">
        <v>0</v>
      </c>
      <c r="G125" s="357">
        <v>0</v>
      </c>
      <c r="H125" s="357">
        <v>0</v>
      </c>
      <c r="I125" s="357">
        <v>0</v>
      </c>
      <c r="J125" s="357">
        <f t="shared" si="21"/>
        <v>0</v>
      </c>
      <c r="K125" s="357"/>
      <c r="L125" s="358">
        <f t="shared" si="18"/>
        <v>0</v>
      </c>
      <c r="M125" s="348">
        <f t="shared" si="20"/>
        <v>206</v>
      </c>
      <c r="O125" s="331"/>
      <c r="P125" s="331"/>
    </row>
    <row r="126" spans="1:16" s="333" customFormat="1" ht="12" x14ac:dyDescent="0.2">
      <c r="A126" s="330" t="s">
        <v>431</v>
      </c>
      <c r="B126" s="349">
        <f t="shared" si="19"/>
        <v>207</v>
      </c>
      <c r="C126" s="349" t="s">
        <v>253</v>
      </c>
      <c r="D126" s="342"/>
      <c r="E126" s="342" t="s">
        <v>509</v>
      </c>
      <c r="F126" s="382">
        <v>0</v>
      </c>
      <c r="G126" s="357">
        <v>0</v>
      </c>
      <c r="H126" s="357">
        <v>0</v>
      </c>
      <c r="I126" s="357">
        <v>0</v>
      </c>
      <c r="J126" s="357">
        <f t="shared" si="21"/>
        <v>0</v>
      </c>
      <c r="K126" s="357"/>
      <c r="L126" s="358">
        <f t="shared" si="18"/>
        <v>0</v>
      </c>
      <c r="M126" s="348">
        <f t="shared" si="20"/>
        <v>207</v>
      </c>
      <c r="O126" s="331"/>
      <c r="P126" s="331"/>
    </row>
    <row r="127" spans="1:16" s="333" customFormat="1" ht="12" x14ac:dyDescent="0.2">
      <c r="A127" s="330" t="s">
        <v>436</v>
      </c>
      <c r="B127" s="349">
        <f t="shared" si="19"/>
        <v>208</v>
      </c>
      <c r="C127" s="349" t="s">
        <v>253</v>
      </c>
      <c r="D127" s="342"/>
      <c r="E127" s="342" t="s">
        <v>510</v>
      </c>
      <c r="F127" s="382">
        <v>0</v>
      </c>
      <c r="G127" s="357">
        <v>0</v>
      </c>
      <c r="H127" s="357">
        <v>0</v>
      </c>
      <c r="I127" s="357">
        <v>0</v>
      </c>
      <c r="J127" s="357">
        <f t="shared" si="21"/>
        <v>0</v>
      </c>
      <c r="K127" s="357"/>
      <c r="L127" s="358">
        <f t="shared" si="18"/>
        <v>0</v>
      </c>
      <c r="M127" s="348">
        <f t="shared" si="20"/>
        <v>208</v>
      </c>
      <c r="O127" s="331"/>
      <c r="P127" s="331"/>
    </row>
    <row r="128" spans="1:16" s="333" customFormat="1" ht="12" x14ac:dyDescent="0.2">
      <c r="A128" s="330" t="s">
        <v>438</v>
      </c>
      <c r="B128" s="349">
        <f t="shared" si="19"/>
        <v>209</v>
      </c>
      <c r="C128" s="347"/>
      <c r="D128" s="342"/>
      <c r="E128" s="342" t="s">
        <v>511</v>
      </c>
      <c r="F128" s="382">
        <v>0</v>
      </c>
      <c r="G128" s="357">
        <v>0</v>
      </c>
      <c r="H128" s="357">
        <v>0</v>
      </c>
      <c r="I128" s="357">
        <v>0</v>
      </c>
      <c r="J128" s="357">
        <f t="shared" si="21"/>
        <v>0</v>
      </c>
      <c r="K128" s="357"/>
      <c r="L128" s="358">
        <f t="shared" si="18"/>
        <v>0</v>
      </c>
      <c r="M128" s="348">
        <f t="shared" si="20"/>
        <v>209</v>
      </c>
      <c r="O128" s="331"/>
      <c r="P128" s="331"/>
    </row>
    <row r="129" spans="2:16" s="333" customFormat="1" ht="12" x14ac:dyDescent="0.2">
      <c r="B129" s="349">
        <f t="shared" si="19"/>
        <v>210</v>
      </c>
      <c r="C129" s="347"/>
      <c r="D129" s="342"/>
      <c r="E129" s="342" t="s">
        <v>512</v>
      </c>
      <c r="F129" s="382">
        <v>0</v>
      </c>
      <c r="G129" s="357">
        <v>0</v>
      </c>
      <c r="H129" s="357">
        <v>0</v>
      </c>
      <c r="I129" s="357">
        <v>0</v>
      </c>
      <c r="J129" s="357">
        <f t="shared" si="21"/>
        <v>0</v>
      </c>
      <c r="K129" s="357"/>
      <c r="L129" s="358">
        <f t="shared" si="18"/>
        <v>0</v>
      </c>
      <c r="M129" s="348">
        <f t="shared" si="20"/>
        <v>210</v>
      </c>
      <c r="O129" s="331"/>
      <c r="P129" s="331"/>
    </row>
    <row r="130" spans="2:16" s="333" customFormat="1" ht="12" x14ac:dyDescent="0.2">
      <c r="B130" s="349">
        <f t="shared" si="19"/>
        <v>211</v>
      </c>
      <c r="C130" s="349" t="s">
        <v>253</v>
      </c>
      <c r="D130" s="342"/>
      <c r="E130" s="342" t="s">
        <v>513</v>
      </c>
      <c r="F130" s="382">
        <v>0</v>
      </c>
      <c r="G130" s="357">
        <v>0</v>
      </c>
      <c r="H130" s="357">
        <v>0</v>
      </c>
      <c r="I130" s="357">
        <v>0</v>
      </c>
      <c r="J130" s="357">
        <f t="shared" si="21"/>
        <v>0</v>
      </c>
      <c r="K130" s="357"/>
      <c r="L130" s="358">
        <f t="shared" si="18"/>
        <v>0</v>
      </c>
      <c r="M130" s="348">
        <f t="shared" si="20"/>
        <v>211</v>
      </c>
      <c r="O130" s="331"/>
      <c r="P130" s="331"/>
    </row>
    <row r="131" spans="2:16" ht="12" x14ac:dyDescent="0.2">
      <c r="B131" s="349">
        <f t="shared" si="19"/>
        <v>212</v>
      </c>
      <c r="C131" s="349" t="s">
        <v>253</v>
      </c>
      <c r="D131" s="342"/>
      <c r="E131" s="342" t="s">
        <v>514</v>
      </c>
      <c r="F131" s="382">
        <v>0</v>
      </c>
      <c r="G131" s="357">
        <v>0</v>
      </c>
      <c r="H131" s="357">
        <v>0</v>
      </c>
      <c r="I131" s="357">
        <v>0</v>
      </c>
      <c r="J131" s="357">
        <f t="shared" si="21"/>
        <v>0</v>
      </c>
      <c r="K131" s="357"/>
      <c r="L131" s="358">
        <f t="shared" si="18"/>
        <v>0</v>
      </c>
      <c r="M131" s="348">
        <f t="shared" si="20"/>
        <v>212</v>
      </c>
    </row>
    <row r="132" spans="2:16" ht="12" x14ac:dyDescent="0.2">
      <c r="B132" s="349">
        <f t="shared" si="19"/>
        <v>213</v>
      </c>
      <c r="C132" s="349" t="s">
        <v>253</v>
      </c>
      <c r="D132" s="342"/>
      <c r="E132" s="342" t="s">
        <v>515</v>
      </c>
      <c r="F132" s="382">
        <v>0</v>
      </c>
      <c r="G132" s="376">
        <v>0</v>
      </c>
      <c r="H132" s="376">
        <v>0</v>
      </c>
      <c r="I132" s="376">
        <f>'85 P335'!F58</f>
        <v>3250</v>
      </c>
      <c r="J132" s="357">
        <f t="shared" si="21"/>
        <v>3250</v>
      </c>
      <c r="K132" s="357"/>
      <c r="L132" s="358">
        <f t="shared" si="18"/>
        <v>3250</v>
      </c>
      <c r="M132" s="348">
        <f t="shared" si="20"/>
        <v>213</v>
      </c>
    </row>
    <row r="133" spans="2:16" ht="12" x14ac:dyDescent="0.2">
      <c r="B133" s="349">
        <f t="shared" si="19"/>
        <v>214</v>
      </c>
      <c r="C133" s="347"/>
      <c r="D133" s="342"/>
      <c r="E133" s="342" t="s">
        <v>516</v>
      </c>
      <c r="F133" s="382">
        <v>0</v>
      </c>
      <c r="G133" s="357">
        <v>0</v>
      </c>
      <c r="H133" s="357">
        <v>0</v>
      </c>
      <c r="I133" s="357">
        <v>0</v>
      </c>
      <c r="J133" s="357">
        <f t="shared" ref="J133:J135" si="22">SUM(F133:I133)</f>
        <v>0</v>
      </c>
      <c r="K133" s="357"/>
      <c r="L133" s="358">
        <f t="shared" si="18"/>
        <v>0</v>
      </c>
      <c r="M133" s="348">
        <f t="shared" si="20"/>
        <v>214</v>
      </c>
    </row>
    <row r="134" spans="2:16" ht="12" x14ac:dyDescent="0.2">
      <c r="B134" s="349">
        <f t="shared" si="19"/>
        <v>215</v>
      </c>
      <c r="C134" s="347"/>
      <c r="D134" s="342"/>
      <c r="E134" s="342" t="s">
        <v>517</v>
      </c>
      <c r="F134" s="382">
        <v>0</v>
      </c>
      <c r="G134" s="357">
        <v>0</v>
      </c>
      <c r="H134" s="357">
        <v>0</v>
      </c>
      <c r="I134" s="357">
        <v>0</v>
      </c>
      <c r="J134" s="357">
        <f t="shared" si="22"/>
        <v>0</v>
      </c>
      <c r="K134" s="357"/>
      <c r="L134" s="358">
        <f t="shared" si="18"/>
        <v>0</v>
      </c>
      <c r="M134" s="348">
        <f t="shared" si="20"/>
        <v>215</v>
      </c>
      <c r="N134" s="333">
        <v>8</v>
      </c>
    </row>
    <row r="135" spans="2:16" ht="12" x14ac:dyDescent="0.2">
      <c r="B135" s="349">
        <f t="shared" si="19"/>
        <v>216</v>
      </c>
      <c r="C135" s="349" t="s">
        <v>253</v>
      </c>
      <c r="D135" s="342"/>
      <c r="E135" s="342" t="s">
        <v>518</v>
      </c>
      <c r="F135" s="382">
        <v>0</v>
      </c>
      <c r="G135" s="357">
        <v>0</v>
      </c>
      <c r="H135" s="357">
        <v>0</v>
      </c>
      <c r="I135" s="357">
        <v>0</v>
      </c>
      <c r="J135" s="357">
        <f t="shared" si="22"/>
        <v>0</v>
      </c>
      <c r="K135" s="357"/>
      <c r="L135" s="358">
        <f t="shared" si="18"/>
        <v>0</v>
      </c>
      <c r="M135" s="348">
        <f t="shared" si="20"/>
        <v>216</v>
      </c>
      <c r="N135" s="333">
        <v>9</v>
      </c>
    </row>
    <row r="136" spans="2:16" ht="10.5" customHeight="1" x14ac:dyDescent="0.2">
      <c r="B136" s="364" t="s">
        <v>447</v>
      </c>
      <c r="C136" s="324"/>
      <c r="D136" s="324"/>
      <c r="E136" s="324"/>
      <c r="F136" s="383"/>
      <c r="G136" s="383"/>
      <c r="H136" s="383"/>
      <c r="I136" s="383"/>
      <c r="J136" s="383"/>
      <c r="K136" s="383"/>
      <c r="L136" s="383"/>
      <c r="M136" s="366"/>
    </row>
    <row r="137" spans="2:16" ht="10.5" customHeight="1" x14ac:dyDescent="0.2">
      <c r="B137" s="334" t="s">
        <v>373</v>
      </c>
      <c r="C137" s="335"/>
      <c r="D137" s="335"/>
      <c r="E137" s="335"/>
      <c r="F137" s="367"/>
      <c r="G137" s="367"/>
      <c r="H137" s="367"/>
      <c r="I137" s="367"/>
      <c r="J137" s="367"/>
      <c r="K137" s="367"/>
      <c r="L137" s="367"/>
      <c r="M137" s="336"/>
    </row>
    <row r="138" spans="2:16" ht="2.1" customHeight="1" x14ac:dyDescent="0.2">
      <c r="B138" s="341"/>
      <c r="C138" s="342"/>
      <c r="D138" s="342"/>
      <c r="E138" s="342"/>
      <c r="F138" s="368"/>
      <c r="G138" s="368"/>
      <c r="H138" s="368"/>
      <c r="I138" s="368"/>
      <c r="J138" s="368"/>
      <c r="K138" s="368"/>
      <c r="L138" s="368"/>
      <c r="M138" s="343"/>
    </row>
    <row r="139" spans="2:16" ht="10.5" customHeight="1" x14ac:dyDescent="0.2">
      <c r="B139" s="344"/>
      <c r="C139" s="344"/>
      <c r="D139" s="345"/>
      <c r="E139" s="346"/>
      <c r="F139" s="369"/>
      <c r="G139" s="369"/>
      <c r="H139" s="369"/>
      <c r="I139" s="369"/>
      <c r="J139" s="369"/>
      <c r="K139" s="369"/>
      <c r="L139" s="369"/>
      <c r="M139" s="344"/>
      <c r="N139" s="333">
        <v>9</v>
      </c>
    </row>
    <row r="140" spans="2:16" ht="10.5" customHeight="1" x14ac:dyDescent="0.2">
      <c r="B140" s="344"/>
      <c r="C140" s="344"/>
      <c r="D140" s="345"/>
      <c r="E140" s="346"/>
      <c r="F140" s="369"/>
      <c r="G140" s="369" t="s">
        <v>383</v>
      </c>
      <c r="H140" s="369"/>
      <c r="I140" s="369"/>
      <c r="J140" s="369" t="s">
        <v>384</v>
      </c>
      <c r="K140" s="369"/>
      <c r="L140" s="369"/>
      <c r="M140" s="344"/>
      <c r="N140" s="333">
        <v>0</v>
      </c>
    </row>
    <row r="141" spans="2:16" ht="10.5" customHeight="1" x14ac:dyDescent="0.2">
      <c r="B141" s="344" t="s">
        <v>81</v>
      </c>
      <c r="C141" s="344" t="s">
        <v>191</v>
      </c>
      <c r="D141" s="345"/>
      <c r="E141" s="346" t="s">
        <v>385</v>
      </c>
      <c r="F141" s="369" t="s">
        <v>386</v>
      </c>
      <c r="G141" s="369" t="s">
        <v>387</v>
      </c>
      <c r="H141" s="369" t="s">
        <v>388</v>
      </c>
      <c r="I141" s="369" t="s">
        <v>389</v>
      </c>
      <c r="J141" s="369" t="s">
        <v>390</v>
      </c>
      <c r="K141" s="369" t="s">
        <v>391</v>
      </c>
      <c r="L141" s="369" t="s">
        <v>384</v>
      </c>
      <c r="M141" s="344" t="s">
        <v>81</v>
      </c>
    </row>
    <row r="142" spans="2:16" ht="10.5" customHeight="1" x14ac:dyDescent="0.2">
      <c r="B142" s="344" t="s">
        <v>90</v>
      </c>
      <c r="C142" s="344" t="s">
        <v>195</v>
      </c>
      <c r="D142" s="345"/>
      <c r="E142" s="346"/>
      <c r="F142" s="369" t="s">
        <v>394</v>
      </c>
      <c r="G142" s="369" t="s">
        <v>395</v>
      </c>
      <c r="H142" s="369" t="s">
        <v>396</v>
      </c>
      <c r="I142" s="369"/>
      <c r="J142" s="369" t="s">
        <v>397</v>
      </c>
      <c r="K142" s="369"/>
      <c r="L142" s="369"/>
      <c r="M142" s="344" t="s">
        <v>90</v>
      </c>
    </row>
    <row r="143" spans="2:16" ht="10.5" customHeight="1" thickBot="1" x14ac:dyDescent="0.25">
      <c r="B143" s="347"/>
      <c r="C143" s="347"/>
      <c r="D143" s="341"/>
      <c r="E143" s="348" t="s">
        <v>20</v>
      </c>
      <c r="F143" s="384" t="s">
        <v>23</v>
      </c>
      <c r="G143" s="384" t="s">
        <v>26</v>
      </c>
      <c r="H143" s="384" t="s">
        <v>33</v>
      </c>
      <c r="I143" s="384" t="s">
        <v>37</v>
      </c>
      <c r="J143" s="384" t="s">
        <v>94</v>
      </c>
      <c r="K143" s="384" t="s">
        <v>95</v>
      </c>
      <c r="L143" s="384" t="s">
        <v>267</v>
      </c>
      <c r="M143" s="347"/>
    </row>
    <row r="144" spans="2:16" ht="10.5" customHeight="1" x14ac:dyDescent="0.2">
      <c r="B144" s="350"/>
      <c r="C144" s="350"/>
      <c r="D144" s="337" t="s">
        <v>519</v>
      </c>
      <c r="E144" s="339"/>
      <c r="F144" s="351"/>
      <c r="G144" s="352"/>
      <c r="H144" s="352"/>
      <c r="I144" s="352"/>
      <c r="J144" s="352"/>
      <c r="K144" s="352"/>
      <c r="L144" s="353"/>
      <c r="M144" s="350"/>
    </row>
    <row r="145" spans="1:14" ht="10.5" customHeight="1" x14ac:dyDescent="0.2">
      <c r="A145" s="333" t="s">
        <v>370</v>
      </c>
      <c r="B145" s="349">
        <v>217</v>
      </c>
      <c r="C145" s="347"/>
      <c r="D145" s="342"/>
      <c r="E145" s="343" t="s">
        <v>520</v>
      </c>
      <c r="F145" s="380">
        <v>0</v>
      </c>
      <c r="G145" s="357">
        <v>0</v>
      </c>
      <c r="H145" s="357">
        <v>0</v>
      </c>
      <c r="I145" s="357">
        <v>0</v>
      </c>
      <c r="J145" s="357">
        <f t="shared" ref="J145:J147" si="23">SUM(F145:I145)</f>
        <v>0</v>
      </c>
      <c r="K145" s="357"/>
      <c r="L145" s="358">
        <f t="shared" ref="L145:L147" si="24">J145</f>
        <v>0</v>
      </c>
      <c r="M145" s="349">
        <v>217</v>
      </c>
    </row>
    <row r="146" spans="1:14" ht="10.5" customHeight="1" x14ac:dyDescent="0.2">
      <c r="A146" s="333" t="s">
        <v>372</v>
      </c>
      <c r="B146" s="349">
        <f>B145+1</f>
        <v>218</v>
      </c>
      <c r="C146" s="347"/>
      <c r="D146" s="342"/>
      <c r="E146" s="343" t="s">
        <v>293</v>
      </c>
      <c r="F146" s="382">
        <v>0</v>
      </c>
      <c r="G146" s="357">
        <v>0</v>
      </c>
      <c r="H146" s="357">
        <v>0</v>
      </c>
      <c r="I146" s="357">
        <v>0</v>
      </c>
      <c r="J146" s="357">
        <f t="shared" si="23"/>
        <v>0</v>
      </c>
      <c r="K146" s="357"/>
      <c r="L146" s="358">
        <f t="shared" si="24"/>
        <v>0</v>
      </c>
      <c r="M146" s="349">
        <f>M145+1</f>
        <v>218</v>
      </c>
    </row>
    <row r="147" spans="1:14" ht="10.5" customHeight="1" x14ac:dyDescent="0.2">
      <c r="A147" s="333" t="s">
        <v>375</v>
      </c>
      <c r="B147" s="349">
        <f>B146+1</f>
        <v>219</v>
      </c>
      <c r="C147" s="347"/>
      <c r="D147" s="342" t="s">
        <v>521</v>
      </c>
      <c r="E147" s="343"/>
      <c r="F147" s="385">
        <f>SUM(F145:F146)+SUM(F120:F135)</f>
        <v>144</v>
      </c>
      <c r="G147" s="386">
        <f t="shared" ref="G147" si="25">SUM(G145:G146)+SUM(G120:G135)</f>
        <v>0</v>
      </c>
      <c r="H147" s="386">
        <f t="shared" ref="H147" si="26">SUM(H145:H146)+SUM(H120:H135)</f>
        <v>0</v>
      </c>
      <c r="I147" s="386">
        <f t="shared" ref="I147" si="27">SUM(I145:I146)+SUM(I120:I135)</f>
        <v>3308</v>
      </c>
      <c r="J147" s="357">
        <f t="shared" si="23"/>
        <v>3452</v>
      </c>
      <c r="K147" s="357"/>
      <c r="L147" s="358">
        <f t="shared" si="24"/>
        <v>3452</v>
      </c>
      <c r="M147" s="349">
        <f>M146+1</f>
        <v>219</v>
      </c>
    </row>
    <row r="148" spans="1:14" ht="10.5" customHeight="1" x14ac:dyDescent="0.2">
      <c r="A148" s="333" t="s">
        <v>376</v>
      </c>
      <c r="B148" s="344"/>
      <c r="C148" s="350"/>
      <c r="D148" s="338" t="s">
        <v>522</v>
      </c>
      <c r="E148" s="339"/>
      <c r="F148" s="387"/>
      <c r="G148" s="388"/>
      <c r="H148" s="388"/>
      <c r="I148" s="388"/>
      <c r="J148" s="388"/>
      <c r="K148" s="388"/>
      <c r="L148" s="389"/>
      <c r="M148" s="344"/>
    </row>
    <row r="149" spans="1:14" ht="10.5" customHeight="1" x14ac:dyDescent="0.2">
      <c r="A149" s="333" t="s">
        <v>379</v>
      </c>
      <c r="B149" s="349">
        <v>220</v>
      </c>
      <c r="C149" s="347"/>
      <c r="D149" s="342"/>
      <c r="E149" s="343" t="s">
        <v>503</v>
      </c>
      <c r="F149" s="380">
        <v>0</v>
      </c>
      <c r="G149" s="357">
        <v>0</v>
      </c>
      <c r="H149" s="357">
        <v>0</v>
      </c>
      <c r="I149" s="357">
        <v>0</v>
      </c>
      <c r="J149" s="357">
        <f t="shared" ref="J149:J166" si="28">SUM(F149:I149)</f>
        <v>0</v>
      </c>
      <c r="K149" s="357"/>
      <c r="L149" s="358">
        <f t="shared" ref="L149:L166" si="29">J149</f>
        <v>0</v>
      </c>
      <c r="M149" s="349">
        <v>220</v>
      </c>
    </row>
    <row r="150" spans="1:14" ht="10.5" customHeight="1" x14ac:dyDescent="0.2">
      <c r="A150" s="333" t="s">
        <v>374</v>
      </c>
      <c r="B150" s="349">
        <f t="shared" ref="B150:B165" si="30">B149+1</f>
        <v>221</v>
      </c>
      <c r="C150" s="349" t="s">
        <v>253</v>
      </c>
      <c r="D150" s="342"/>
      <c r="E150" s="343" t="s">
        <v>504</v>
      </c>
      <c r="F150" s="382">
        <v>0</v>
      </c>
      <c r="G150" s="357">
        <v>0</v>
      </c>
      <c r="H150" s="357">
        <v>0</v>
      </c>
      <c r="I150" s="357">
        <v>0</v>
      </c>
      <c r="J150" s="357">
        <f t="shared" si="28"/>
        <v>0</v>
      </c>
      <c r="K150" s="357"/>
      <c r="L150" s="358">
        <f t="shared" si="29"/>
        <v>0</v>
      </c>
      <c r="M150" s="349">
        <f t="shared" ref="M150:M165" si="31">M149+1</f>
        <v>221</v>
      </c>
    </row>
    <row r="151" spans="1:14" ht="10.5" customHeight="1" x14ac:dyDescent="0.2">
      <c r="A151" s="333" t="s">
        <v>372</v>
      </c>
      <c r="B151" s="349">
        <f t="shared" si="30"/>
        <v>222</v>
      </c>
      <c r="C151" s="349" t="s">
        <v>253</v>
      </c>
      <c r="D151" s="342"/>
      <c r="E151" s="343" t="s">
        <v>505</v>
      </c>
      <c r="F151" s="382">
        <v>0</v>
      </c>
      <c r="G151" s="357">
        <v>0</v>
      </c>
      <c r="H151" s="357">
        <v>0</v>
      </c>
      <c r="I151" s="357">
        <v>0</v>
      </c>
      <c r="J151" s="357">
        <f t="shared" si="28"/>
        <v>0</v>
      </c>
      <c r="K151" s="357"/>
      <c r="L151" s="358">
        <f t="shared" si="29"/>
        <v>0</v>
      </c>
      <c r="M151" s="349">
        <f t="shared" si="31"/>
        <v>222</v>
      </c>
    </row>
    <row r="152" spans="1:14" ht="10.5" customHeight="1" x14ac:dyDescent="0.2">
      <c r="A152" s="333" t="s">
        <v>378</v>
      </c>
      <c r="B152" s="349">
        <f t="shared" si="30"/>
        <v>223</v>
      </c>
      <c r="C152" s="347"/>
      <c r="D152" s="342"/>
      <c r="E152" s="343" t="s">
        <v>506</v>
      </c>
      <c r="F152" s="382">
        <v>0</v>
      </c>
      <c r="G152" s="357">
        <v>0</v>
      </c>
      <c r="H152" s="357">
        <v>0</v>
      </c>
      <c r="I152" s="357">
        <v>0</v>
      </c>
      <c r="J152" s="357">
        <f t="shared" si="28"/>
        <v>0</v>
      </c>
      <c r="K152" s="357"/>
      <c r="L152" s="358">
        <f t="shared" si="29"/>
        <v>0</v>
      </c>
      <c r="M152" s="349">
        <f t="shared" si="31"/>
        <v>223</v>
      </c>
    </row>
    <row r="153" spans="1:14" ht="10.5" customHeight="1" x14ac:dyDescent="0.2">
      <c r="B153" s="349">
        <f t="shared" si="30"/>
        <v>224</v>
      </c>
      <c r="C153" s="347"/>
      <c r="D153" s="342"/>
      <c r="E153" s="343" t="s">
        <v>507</v>
      </c>
      <c r="F153" s="382">
        <v>0</v>
      </c>
      <c r="G153" s="357">
        <v>0</v>
      </c>
      <c r="H153" s="357">
        <v>0</v>
      </c>
      <c r="I153" s="357">
        <v>0</v>
      </c>
      <c r="J153" s="357">
        <f t="shared" si="28"/>
        <v>0</v>
      </c>
      <c r="K153" s="357"/>
      <c r="L153" s="358">
        <f t="shared" si="29"/>
        <v>0</v>
      </c>
      <c r="M153" s="349">
        <f t="shared" si="31"/>
        <v>224</v>
      </c>
      <c r="N153" s="333" t="s">
        <v>370</v>
      </c>
    </row>
    <row r="154" spans="1:14" ht="10.5" customHeight="1" x14ac:dyDescent="0.2">
      <c r="A154" s="333" t="s">
        <v>393</v>
      </c>
      <c r="B154" s="349">
        <f t="shared" si="30"/>
        <v>225</v>
      </c>
      <c r="C154" s="347"/>
      <c r="D154" s="342"/>
      <c r="E154" s="343" t="s">
        <v>508</v>
      </c>
      <c r="F154" s="382">
        <v>0</v>
      </c>
      <c r="G154" s="357">
        <v>0</v>
      </c>
      <c r="H154" s="357">
        <v>0</v>
      </c>
      <c r="I154" s="357">
        <v>0</v>
      </c>
      <c r="J154" s="357">
        <f t="shared" si="28"/>
        <v>0</v>
      </c>
      <c r="K154" s="357"/>
      <c r="L154" s="358">
        <f t="shared" si="29"/>
        <v>0</v>
      </c>
      <c r="M154" s="349">
        <f t="shared" si="31"/>
        <v>225</v>
      </c>
      <c r="N154" s="333" t="s">
        <v>374</v>
      </c>
    </row>
    <row r="155" spans="1:14" ht="10.5" customHeight="1" x14ac:dyDescent="0.2">
      <c r="A155" s="333" t="s">
        <v>382</v>
      </c>
      <c r="B155" s="349">
        <f t="shared" si="30"/>
        <v>226</v>
      </c>
      <c r="C155" s="349" t="s">
        <v>253</v>
      </c>
      <c r="D155" s="342"/>
      <c r="E155" s="343" t="s">
        <v>509</v>
      </c>
      <c r="F155" s="382">
        <v>0</v>
      </c>
      <c r="G155" s="357">
        <v>0</v>
      </c>
      <c r="H155" s="357">
        <v>0</v>
      </c>
      <c r="I155" s="357">
        <v>0</v>
      </c>
      <c r="J155" s="357">
        <f t="shared" si="28"/>
        <v>0</v>
      </c>
      <c r="K155" s="357"/>
      <c r="L155" s="358">
        <f t="shared" si="29"/>
        <v>0</v>
      </c>
      <c r="M155" s="349">
        <f t="shared" si="31"/>
        <v>226</v>
      </c>
      <c r="N155" s="333" t="s">
        <v>372</v>
      </c>
    </row>
    <row r="156" spans="1:14" ht="10.5" customHeight="1" x14ac:dyDescent="0.2">
      <c r="A156" s="333" t="s">
        <v>382</v>
      </c>
      <c r="B156" s="349">
        <f t="shared" si="30"/>
        <v>227</v>
      </c>
      <c r="C156" s="349" t="s">
        <v>253</v>
      </c>
      <c r="D156" s="342"/>
      <c r="E156" s="343" t="s">
        <v>510</v>
      </c>
      <c r="F156" s="382">
        <v>0</v>
      </c>
      <c r="G156" s="357">
        <v>0</v>
      </c>
      <c r="H156" s="357">
        <v>0</v>
      </c>
      <c r="I156" s="357">
        <v>0</v>
      </c>
      <c r="J156" s="357">
        <f t="shared" si="28"/>
        <v>0</v>
      </c>
      <c r="K156" s="357"/>
      <c r="L156" s="358">
        <f t="shared" si="29"/>
        <v>0</v>
      </c>
      <c r="M156" s="349">
        <f t="shared" si="31"/>
        <v>227</v>
      </c>
      <c r="N156" s="333" t="s">
        <v>378</v>
      </c>
    </row>
    <row r="157" spans="1:14" ht="10.5" customHeight="1" x14ac:dyDescent="0.2">
      <c r="A157" s="333" t="s">
        <v>399</v>
      </c>
      <c r="B157" s="349">
        <f t="shared" si="30"/>
        <v>228</v>
      </c>
      <c r="C157" s="347"/>
      <c r="D157" s="342"/>
      <c r="E157" s="343" t="s">
        <v>511</v>
      </c>
      <c r="F157" s="382">
        <v>0</v>
      </c>
      <c r="G157" s="357">
        <v>0</v>
      </c>
      <c r="H157" s="357">
        <v>0</v>
      </c>
      <c r="I157" s="357">
        <v>0</v>
      </c>
      <c r="J157" s="357">
        <f t="shared" si="28"/>
        <v>0</v>
      </c>
      <c r="K157" s="357"/>
      <c r="L157" s="358">
        <f t="shared" si="29"/>
        <v>0</v>
      </c>
      <c r="M157" s="349">
        <f t="shared" si="31"/>
        <v>228</v>
      </c>
    </row>
    <row r="158" spans="1:14" ht="10.5" customHeight="1" x14ac:dyDescent="0.2">
      <c r="A158" s="333" t="s">
        <v>372</v>
      </c>
      <c r="B158" s="349">
        <f t="shared" si="30"/>
        <v>229</v>
      </c>
      <c r="C158" s="347"/>
      <c r="D158" s="342"/>
      <c r="E158" s="343" t="s">
        <v>512</v>
      </c>
      <c r="F158" s="382">
        <v>0</v>
      </c>
      <c r="G158" s="357">
        <v>0</v>
      </c>
      <c r="H158" s="357">
        <v>0</v>
      </c>
      <c r="I158" s="357">
        <v>0</v>
      </c>
      <c r="J158" s="357">
        <f t="shared" si="28"/>
        <v>0</v>
      </c>
      <c r="K158" s="357"/>
      <c r="L158" s="358">
        <f t="shared" si="29"/>
        <v>0</v>
      </c>
      <c r="M158" s="349">
        <f t="shared" si="31"/>
        <v>229</v>
      </c>
      <c r="N158" s="333" t="s">
        <v>381</v>
      </c>
    </row>
    <row r="159" spans="1:14" ht="10.5" customHeight="1" x14ac:dyDescent="0.2">
      <c r="A159" s="333" t="s">
        <v>376</v>
      </c>
      <c r="B159" s="349">
        <f t="shared" si="30"/>
        <v>230</v>
      </c>
      <c r="C159" s="349" t="s">
        <v>253</v>
      </c>
      <c r="D159" s="342"/>
      <c r="E159" s="343" t="s">
        <v>513</v>
      </c>
      <c r="F159" s="382">
        <v>0</v>
      </c>
      <c r="G159" s="357">
        <v>0</v>
      </c>
      <c r="H159" s="357">
        <v>0</v>
      </c>
      <c r="I159" s="357">
        <v>0</v>
      </c>
      <c r="J159" s="357">
        <f t="shared" si="28"/>
        <v>0</v>
      </c>
      <c r="K159" s="357"/>
      <c r="L159" s="358">
        <f t="shared" si="29"/>
        <v>0</v>
      </c>
      <c r="M159" s="349">
        <f t="shared" si="31"/>
        <v>230</v>
      </c>
      <c r="N159" s="333" t="s">
        <v>382</v>
      </c>
    </row>
    <row r="160" spans="1:14" ht="10.5" customHeight="1" x14ac:dyDescent="0.2">
      <c r="B160" s="349">
        <f t="shared" si="30"/>
        <v>231</v>
      </c>
      <c r="C160" s="349" t="s">
        <v>253</v>
      </c>
      <c r="D160" s="342"/>
      <c r="E160" s="343" t="s">
        <v>514</v>
      </c>
      <c r="F160" s="382">
        <v>0</v>
      </c>
      <c r="G160" s="357">
        <v>0</v>
      </c>
      <c r="H160" s="357">
        <v>0</v>
      </c>
      <c r="I160" s="357">
        <v>0</v>
      </c>
      <c r="J160" s="357">
        <f t="shared" si="28"/>
        <v>0</v>
      </c>
      <c r="K160" s="357"/>
      <c r="L160" s="358">
        <f t="shared" si="29"/>
        <v>0</v>
      </c>
      <c r="M160" s="349">
        <f t="shared" si="31"/>
        <v>231</v>
      </c>
      <c r="N160" s="333" t="s">
        <v>375</v>
      </c>
    </row>
    <row r="161" spans="1:14" ht="10.5" customHeight="1" x14ac:dyDescent="0.2">
      <c r="A161" s="333" t="s">
        <v>370</v>
      </c>
      <c r="B161" s="349">
        <f t="shared" si="30"/>
        <v>232</v>
      </c>
      <c r="C161" s="349" t="s">
        <v>253</v>
      </c>
      <c r="D161" s="342"/>
      <c r="E161" s="343" t="s">
        <v>515</v>
      </c>
      <c r="F161" s="382">
        <v>0</v>
      </c>
      <c r="G161" s="357">
        <v>0</v>
      </c>
      <c r="H161" s="357">
        <v>0</v>
      </c>
      <c r="I161" s="357">
        <v>0</v>
      </c>
      <c r="J161" s="357">
        <f t="shared" si="28"/>
        <v>0</v>
      </c>
      <c r="K161" s="357"/>
      <c r="L161" s="358">
        <f t="shared" si="29"/>
        <v>0</v>
      </c>
      <c r="M161" s="349">
        <f t="shared" si="31"/>
        <v>232</v>
      </c>
      <c r="N161" s="333" t="s">
        <v>392</v>
      </c>
    </row>
    <row r="162" spans="1:14" ht="10.5" customHeight="1" x14ac:dyDescent="0.2">
      <c r="A162" s="333" t="s">
        <v>409</v>
      </c>
      <c r="B162" s="349">
        <f t="shared" si="30"/>
        <v>233</v>
      </c>
      <c r="C162" s="347"/>
      <c r="D162" s="342"/>
      <c r="E162" s="343" t="s">
        <v>516</v>
      </c>
      <c r="F162" s="382">
        <v>0</v>
      </c>
      <c r="G162" s="357">
        <v>0</v>
      </c>
      <c r="H162" s="357">
        <v>0</v>
      </c>
      <c r="I162" s="357">
        <v>0</v>
      </c>
      <c r="J162" s="357">
        <f t="shared" si="28"/>
        <v>0</v>
      </c>
      <c r="K162" s="357"/>
      <c r="L162" s="358">
        <f t="shared" si="29"/>
        <v>0</v>
      </c>
      <c r="M162" s="349">
        <f t="shared" si="31"/>
        <v>233</v>
      </c>
      <c r="N162" s="333" t="s">
        <v>375</v>
      </c>
    </row>
    <row r="163" spans="1:14" ht="10.5" customHeight="1" x14ac:dyDescent="0.2">
      <c r="A163" s="333" t="s">
        <v>410</v>
      </c>
      <c r="B163" s="349">
        <f t="shared" si="30"/>
        <v>234</v>
      </c>
      <c r="C163" s="347"/>
      <c r="D163" s="342"/>
      <c r="E163" s="343" t="s">
        <v>517</v>
      </c>
      <c r="F163" s="382">
        <v>0</v>
      </c>
      <c r="G163" s="357">
        <v>0</v>
      </c>
      <c r="H163" s="357">
        <v>0</v>
      </c>
      <c r="I163" s="357">
        <v>0</v>
      </c>
      <c r="J163" s="357">
        <f t="shared" si="28"/>
        <v>0</v>
      </c>
      <c r="K163" s="357"/>
      <c r="L163" s="358">
        <f t="shared" si="29"/>
        <v>0</v>
      </c>
      <c r="M163" s="349">
        <f t="shared" si="31"/>
        <v>234</v>
      </c>
      <c r="N163" s="333" t="s">
        <v>372</v>
      </c>
    </row>
    <row r="164" spans="1:14" ht="10.5" customHeight="1" x14ac:dyDescent="0.2">
      <c r="A164" s="333" t="s">
        <v>374</v>
      </c>
      <c r="B164" s="349">
        <f t="shared" si="30"/>
        <v>235</v>
      </c>
      <c r="C164" s="349" t="s">
        <v>253</v>
      </c>
      <c r="D164" s="342"/>
      <c r="E164" s="343" t="s">
        <v>518</v>
      </c>
      <c r="F164" s="382">
        <v>0</v>
      </c>
      <c r="G164" s="357">
        <v>0</v>
      </c>
      <c r="H164" s="357">
        <v>0</v>
      </c>
      <c r="I164" s="357">
        <v>0</v>
      </c>
      <c r="J164" s="357">
        <f t="shared" si="28"/>
        <v>0</v>
      </c>
      <c r="K164" s="357"/>
      <c r="L164" s="358">
        <f t="shared" si="29"/>
        <v>0</v>
      </c>
      <c r="M164" s="349">
        <f t="shared" si="31"/>
        <v>235</v>
      </c>
      <c r="N164" s="333" t="s">
        <v>376</v>
      </c>
    </row>
    <row r="165" spans="1:14" ht="10.5" customHeight="1" x14ac:dyDescent="0.2">
      <c r="A165" s="333" t="s">
        <v>379</v>
      </c>
      <c r="B165" s="349">
        <f t="shared" si="30"/>
        <v>236</v>
      </c>
      <c r="C165" s="347"/>
      <c r="D165" s="342"/>
      <c r="E165" s="343" t="s">
        <v>520</v>
      </c>
      <c r="F165" s="382">
        <v>0</v>
      </c>
      <c r="G165" s="357">
        <v>0</v>
      </c>
      <c r="H165" s="357">
        <v>0</v>
      </c>
      <c r="I165" s="357">
        <v>0</v>
      </c>
      <c r="J165" s="357">
        <f t="shared" si="28"/>
        <v>0</v>
      </c>
      <c r="K165" s="357"/>
      <c r="L165" s="358">
        <f t="shared" si="29"/>
        <v>0</v>
      </c>
      <c r="M165" s="349">
        <f t="shared" si="31"/>
        <v>236</v>
      </c>
      <c r="N165" s="333" t="s">
        <v>401</v>
      </c>
    </row>
    <row r="166" spans="1:14" ht="10.5" customHeight="1" x14ac:dyDescent="0.2">
      <c r="A166" s="333" t="s">
        <v>392</v>
      </c>
      <c r="B166" s="349">
        <f>B165+1</f>
        <v>237</v>
      </c>
      <c r="C166" s="347"/>
      <c r="D166" s="342"/>
      <c r="E166" s="343" t="s">
        <v>293</v>
      </c>
      <c r="F166" s="382">
        <v>0</v>
      </c>
      <c r="G166" s="357">
        <v>0</v>
      </c>
      <c r="H166" s="357">
        <v>0</v>
      </c>
      <c r="I166" s="357">
        <v>0</v>
      </c>
      <c r="J166" s="357">
        <f t="shared" si="28"/>
        <v>0</v>
      </c>
      <c r="K166" s="357"/>
      <c r="L166" s="358">
        <f t="shared" si="29"/>
        <v>0</v>
      </c>
      <c r="M166" s="349">
        <f>M165+1</f>
        <v>237</v>
      </c>
    </row>
    <row r="167" spans="1:14" ht="10.5" customHeight="1" x14ac:dyDescent="0.2">
      <c r="B167" s="349">
        <f>B166+1</f>
        <v>238</v>
      </c>
      <c r="C167" s="347"/>
      <c r="D167" s="342" t="s">
        <v>523</v>
      </c>
      <c r="E167" s="343"/>
      <c r="F167" s="382">
        <f>SUM(F149:F166)</f>
        <v>0</v>
      </c>
      <c r="G167" s="357">
        <f>SUM(G149:G166)</f>
        <v>0</v>
      </c>
      <c r="H167" s="357">
        <f t="shared" ref="H167:I167" si="32">SUM(H149:H166)</f>
        <v>0</v>
      </c>
      <c r="I167" s="357">
        <f t="shared" si="32"/>
        <v>0</v>
      </c>
      <c r="J167" s="357">
        <f>SUM(F167:I167)</f>
        <v>0</v>
      </c>
      <c r="K167" s="357"/>
      <c r="L167" s="358">
        <f>J167</f>
        <v>0</v>
      </c>
      <c r="M167" s="349">
        <f>M166+1</f>
        <v>238</v>
      </c>
      <c r="N167" s="333" t="s">
        <v>405</v>
      </c>
    </row>
    <row r="168" spans="1:14" ht="10.5" customHeight="1" x14ac:dyDescent="0.2">
      <c r="A168" s="333" t="s">
        <v>370</v>
      </c>
      <c r="B168" s="344"/>
      <c r="C168" s="350"/>
      <c r="D168" s="338" t="s">
        <v>524</v>
      </c>
      <c r="E168" s="339"/>
      <c r="F168" s="387"/>
      <c r="G168" s="388"/>
      <c r="H168" s="388"/>
      <c r="I168" s="388"/>
      <c r="J168" s="388"/>
      <c r="K168" s="388"/>
      <c r="L168" s="389"/>
      <c r="M168" s="349"/>
      <c r="N168" s="333" t="s">
        <v>407</v>
      </c>
    </row>
    <row r="169" spans="1:14" ht="10.5" customHeight="1" x14ac:dyDescent="0.2">
      <c r="A169" s="333" t="s">
        <v>418</v>
      </c>
      <c r="B169" s="349">
        <v>301</v>
      </c>
      <c r="C169" s="347"/>
      <c r="D169" s="342"/>
      <c r="E169" s="343" t="s">
        <v>503</v>
      </c>
      <c r="F169" s="391">
        <v>0</v>
      </c>
      <c r="G169" s="417">
        <v>1</v>
      </c>
      <c r="H169" s="417">
        <v>0</v>
      </c>
      <c r="I169" s="417">
        <v>0</v>
      </c>
      <c r="J169" s="357">
        <f t="shared" ref="J169" si="33">SUM(F169:I169)</f>
        <v>1</v>
      </c>
      <c r="K169" s="357"/>
      <c r="L169" s="358">
        <f t="shared" ref="L169" si="34">J169</f>
        <v>1</v>
      </c>
      <c r="M169" s="349">
        <v>301</v>
      </c>
      <c r="N169" s="333" t="s">
        <v>401</v>
      </c>
    </row>
    <row r="170" spans="1:14" ht="10.5" customHeight="1" x14ac:dyDescent="0.2">
      <c r="A170" s="333">
        <v>1</v>
      </c>
      <c r="B170" s="344"/>
      <c r="C170" s="350"/>
      <c r="D170" s="338"/>
      <c r="E170" s="339" t="s">
        <v>525</v>
      </c>
      <c r="F170" s="387"/>
      <c r="G170" s="388"/>
      <c r="H170" s="388"/>
      <c r="I170" s="388"/>
      <c r="J170" s="388"/>
      <c r="K170" s="388"/>
      <c r="L170" s="389"/>
      <c r="M170" s="349"/>
      <c r="N170" s="333" t="s">
        <v>379</v>
      </c>
    </row>
    <row r="171" spans="1:14" ht="10.5" customHeight="1" x14ac:dyDescent="0.2">
      <c r="B171" s="349">
        <v>302</v>
      </c>
      <c r="C171" s="349" t="s">
        <v>253</v>
      </c>
      <c r="D171" s="342"/>
      <c r="E171" s="343" t="s">
        <v>526</v>
      </c>
      <c r="F171" s="380">
        <v>0</v>
      </c>
      <c r="G171" s="357">
        <v>0</v>
      </c>
      <c r="H171" s="357">
        <v>0</v>
      </c>
      <c r="I171" s="357">
        <v>0</v>
      </c>
      <c r="J171" s="357">
        <f t="shared" ref="J171:J181" si="35">SUM(F171:I171)</f>
        <v>0</v>
      </c>
      <c r="K171" s="357"/>
      <c r="L171" s="358">
        <f t="shared" ref="L171:L181" si="36">J171</f>
        <v>0</v>
      </c>
      <c r="M171" s="349">
        <v>302</v>
      </c>
    </row>
    <row r="172" spans="1:14" ht="10.5" customHeight="1" x14ac:dyDescent="0.2">
      <c r="A172" s="330" t="s">
        <v>422</v>
      </c>
      <c r="B172" s="349">
        <f t="shared" ref="B172:B181" si="37">B171+1</f>
        <v>303</v>
      </c>
      <c r="C172" s="349" t="s">
        <v>253</v>
      </c>
      <c r="D172" s="342"/>
      <c r="E172" s="343" t="s">
        <v>527</v>
      </c>
      <c r="F172" s="382">
        <v>0</v>
      </c>
      <c r="G172" s="357">
        <v>0</v>
      </c>
      <c r="H172" s="357">
        <v>0</v>
      </c>
      <c r="I172" s="357">
        <v>0</v>
      </c>
      <c r="J172" s="357">
        <f t="shared" si="35"/>
        <v>0</v>
      </c>
      <c r="K172" s="357"/>
      <c r="L172" s="358">
        <f t="shared" si="36"/>
        <v>0</v>
      </c>
      <c r="M172" s="349">
        <f t="shared" ref="M172:M181" si="38">M171+1</f>
        <v>303</v>
      </c>
      <c r="N172" s="333" t="s">
        <v>413</v>
      </c>
    </row>
    <row r="173" spans="1:14" ht="10.5" customHeight="1" x14ac:dyDescent="0.2">
      <c r="A173" s="330" t="s">
        <v>399</v>
      </c>
      <c r="B173" s="349">
        <f t="shared" si="37"/>
        <v>304</v>
      </c>
      <c r="C173" s="349" t="s">
        <v>253</v>
      </c>
      <c r="D173" s="342"/>
      <c r="E173" s="343" t="s">
        <v>528</v>
      </c>
      <c r="F173" s="382">
        <v>0</v>
      </c>
      <c r="G173" s="357">
        <v>0</v>
      </c>
      <c r="H173" s="357">
        <v>0</v>
      </c>
      <c r="I173" s="357">
        <v>0</v>
      </c>
      <c r="J173" s="357">
        <f t="shared" si="35"/>
        <v>0</v>
      </c>
      <c r="K173" s="357"/>
      <c r="L173" s="358">
        <f t="shared" si="36"/>
        <v>0</v>
      </c>
      <c r="M173" s="349">
        <f t="shared" si="38"/>
        <v>304</v>
      </c>
      <c r="N173" s="333" t="s">
        <v>409</v>
      </c>
    </row>
    <row r="174" spans="1:14" ht="10.5" customHeight="1" x14ac:dyDescent="0.2">
      <c r="A174" s="330" t="s">
        <v>410</v>
      </c>
      <c r="B174" s="349">
        <f t="shared" si="37"/>
        <v>305</v>
      </c>
      <c r="C174" s="349" t="s">
        <v>253</v>
      </c>
      <c r="D174" s="342"/>
      <c r="E174" s="343" t="s">
        <v>529</v>
      </c>
      <c r="F174" s="382">
        <v>0</v>
      </c>
      <c r="G174" s="357">
        <v>0</v>
      </c>
      <c r="H174" s="357">
        <v>0</v>
      </c>
      <c r="I174" s="357">
        <v>0</v>
      </c>
      <c r="J174" s="357">
        <f t="shared" si="35"/>
        <v>0</v>
      </c>
      <c r="K174" s="357"/>
      <c r="L174" s="358">
        <f t="shared" si="36"/>
        <v>0</v>
      </c>
      <c r="M174" s="349">
        <f t="shared" si="38"/>
        <v>305</v>
      </c>
      <c r="N174" s="333" t="s">
        <v>372</v>
      </c>
    </row>
    <row r="175" spans="1:14" ht="10.5" customHeight="1" x14ac:dyDescent="0.2">
      <c r="A175" s="330" t="s">
        <v>410</v>
      </c>
      <c r="B175" s="349">
        <f t="shared" si="37"/>
        <v>306</v>
      </c>
      <c r="C175" s="349" t="s">
        <v>253</v>
      </c>
      <c r="D175" s="342"/>
      <c r="E175" s="343" t="s">
        <v>530</v>
      </c>
      <c r="F175" s="382">
        <v>0</v>
      </c>
      <c r="G175" s="357">
        <v>0</v>
      </c>
      <c r="H175" s="357">
        <v>0</v>
      </c>
      <c r="I175" s="357">
        <v>0</v>
      </c>
      <c r="J175" s="357">
        <f t="shared" si="35"/>
        <v>0</v>
      </c>
      <c r="K175" s="357"/>
      <c r="L175" s="358">
        <f t="shared" si="36"/>
        <v>0</v>
      </c>
      <c r="M175" s="349">
        <f t="shared" si="38"/>
        <v>306</v>
      </c>
      <c r="N175" s="333" t="s">
        <v>379</v>
      </c>
    </row>
    <row r="176" spans="1:14" ht="10.5" customHeight="1" x14ac:dyDescent="0.2">
      <c r="A176" s="330" t="s">
        <v>376</v>
      </c>
      <c r="B176" s="349">
        <f t="shared" si="37"/>
        <v>307</v>
      </c>
      <c r="C176" s="349" t="s">
        <v>253</v>
      </c>
      <c r="D176" s="342"/>
      <c r="E176" s="343" t="s">
        <v>531</v>
      </c>
      <c r="F176" s="382">
        <v>0</v>
      </c>
      <c r="G176" s="357">
        <v>0</v>
      </c>
      <c r="H176" s="357">
        <v>0</v>
      </c>
      <c r="I176" s="357">
        <v>0</v>
      </c>
      <c r="J176" s="357">
        <f t="shared" si="35"/>
        <v>0</v>
      </c>
      <c r="K176" s="357"/>
      <c r="L176" s="358">
        <f t="shared" si="36"/>
        <v>0</v>
      </c>
      <c r="M176" s="349">
        <f t="shared" si="38"/>
        <v>307</v>
      </c>
    </row>
    <row r="177" spans="1:14" ht="10.5" customHeight="1" x14ac:dyDescent="0.2">
      <c r="A177" s="330" t="s">
        <v>409</v>
      </c>
      <c r="B177" s="349">
        <f t="shared" si="37"/>
        <v>308</v>
      </c>
      <c r="C177" s="347"/>
      <c r="D177" s="342"/>
      <c r="E177" s="343" t="s">
        <v>532</v>
      </c>
      <c r="F177" s="382">
        <v>0</v>
      </c>
      <c r="G177" s="357">
        <v>0</v>
      </c>
      <c r="H177" s="357">
        <v>0</v>
      </c>
      <c r="I177" s="357">
        <v>0</v>
      </c>
      <c r="J177" s="357">
        <f t="shared" si="35"/>
        <v>0</v>
      </c>
      <c r="K177" s="357"/>
      <c r="L177" s="358">
        <f t="shared" si="36"/>
        <v>0</v>
      </c>
      <c r="M177" s="349">
        <f t="shared" si="38"/>
        <v>308</v>
      </c>
    </row>
    <row r="178" spans="1:14" ht="10.5" customHeight="1" x14ac:dyDescent="0.2">
      <c r="A178" s="330" t="s">
        <v>479</v>
      </c>
      <c r="B178" s="349">
        <f t="shared" si="37"/>
        <v>309</v>
      </c>
      <c r="C178" s="347"/>
      <c r="D178" s="342"/>
      <c r="E178" s="343" t="s">
        <v>507</v>
      </c>
      <c r="F178" s="382">
        <v>0</v>
      </c>
      <c r="G178" s="357">
        <v>0</v>
      </c>
      <c r="H178" s="357">
        <v>0</v>
      </c>
      <c r="I178" s="357">
        <v>0</v>
      </c>
      <c r="J178" s="357">
        <f t="shared" si="35"/>
        <v>0</v>
      </c>
      <c r="K178" s="357"/>
      <c r="L178" s="358">
        <f t="shared" si="36"/>
        <v>0</v>
      </c>
      <c r="M178" s="349">
        <f t="shared" si="38"/>
        <v>309</v>
      </c>
      <c r="N178" s="333">
        <v>2</v>
      </c>
    </row>
    <row r="179" spans="1:14" ht="10.5" customHeight="1" x14ac:dyDescent="0.2">
      <c r="A179" s="330" t="s">
        <v>409</v>
      </c>
      <c r="B179" s="349">
        <f t="shared" si="37"/>
        <v>310</v>
      </c>
      <c r="C179" s="347"/>
      <c r="D179" s="342"/>
      <c r="E179" s="343" t="s">
        <v>508</v>
      </c>
      <c r="F179" s="382">
        <v>0</v>
      </c>
      <c r="G179" s="357">
        <v>0</v>
      </c>
      <c r="H179" s="357">
        <v>0</v>
      </c>
      <c r="I179" s="357">
        <v>0</v>
      </c>
      <c r="J179" s="357">
        <f t="shared" si="35"/>
        <v>0</v>
      </c>
      <c r="K179" s="357"/>
      <c r="L179" s="358">
        <f t="shared" si="36"/>
        <v>0</v>
      </c>
      <c r="M179" s="349">
        <f t="shared" si="38"/>
        <v>310</v>
      </c>
      <c r="N179" s="333">
        <v>0</v>
      </c>
    </row>
    <row r="180" spans="1:14" ht="10.5" customHeight="1" x14ac:dyDescent="0.2">
      <c r="A180" s="330" t="s">
        <v>382</v>
      </c>
      <c r="B180" s="349">
        <f t="shared" si="37"/>
        <v>311</v>
      </c>
      <c r="C180" s="349" t="s">
        <v>253</v>
      </c>
      <c r="D180" s="342"/>
      <c r="E180" s="343" t="s">
        <v>509</v>
      </c>
      <c r="F180" s="391">
        <v>0</v>
      </c>
      <c r="G180" s="417">
        <v>0</v>
      </c>
      <c r="H180" s="417">
        <v>1</v>
      </c>
      <c r="I180" s="417">
        <v>0</v>
      </c>
      <c r="J180" s="357">
        <f t="shared" si="35"/>
        <v>1</v>
      </c>
      <c r="K180" s="357"/>
      <c r="L180" s="358">
        <f t="shared" si="36"/>
        <v>1</v>
      </c>
      <c r="M180" s="349">
        <f t="shared" si="38"/>
        <v>311</v>
      </c>
      <c r="N180" s="333">
        <f>N118</f>
        <v>2</v>
      </c>
    </row>
    <row r="181" spans="1:14" ht="10.5" customHeight="1" x14ac:dyDescent="0.2">
      <c r="A181" s="330" t="s">
        <v>392</v>
      </c>
      <c r="B181" s="349">
        <f t="shared" si="37"/>
        <v>312</v>
      </c>
      <c r="C181" s="349" t="s">
        <v>253</v>
      </c>
      <c r="D181" s="342"/>
      <c r="E181" s="343" t="s">
        <v>510</v>
      </c>
      <c r="F181" s="382">
        <v>0</v>
      </c>
      <c r="G181" s="357">
        <v>0</v>
      </c>
      <c r="H181" s="357">
        <v>0</v>
      </c>
      <c r="I181" s="357">
        <v>0</v>
      </c>
      <c r="J181" s="357">
        <f t="shared" si="35"/>
        <v>0</v>
      </c>
      <c r="K181" s="357"/>
      <c r="L181" s="358">
        <f t="shared" si="36"/>
        <v>0</v>
      </c>
      <c r="M181" s="349">
        <f t="shared" si="38"/>
        <v>312</v>
      </c>
      <c r="N181" s="333">
        <f>N119</f>
        <v>3</v>
      </c>
    </row>
    <row r="182" spans="1:14" ht="12" x14ac:dyDescent="0.2">
      <c r="B182" s="338"/>
      <c r="C182" s="338"/>
      <c r="D182" s="338"/>
      <c r="E182" s="338"/>
      <c r="F182" s="390"/>
      <c r="G182" s="390"/>
      <c r="H182" s="390"/>
      <c r="I182" s="390"/>
      <c r="J182" s="390"/>
      <c r="K182" s="390"/>
      <c r="L182" s="390"/>
      <c r="M182" s="338"/>
      <c r="N182" s="331"/>
    </row>
    <row r="183" spans="1:14" ht="12" x14ac:dyDescent="0.2">
      <c r="B183" s="338"/>
      <c r="C183" s="338"/>
      <c r="D183" s="338"/>
      <c r="E183" s="338"/>
      <c r="F183" s="363"/>
      <c r="G183" s="363"/>
      <c r="H183" s="363"/>
      <c r="I183" s="363"/>
      <c r="J183" s="363"/>
      <c r="K183" s="363"/>
      <c r="L183" s="363"/>
      <c r="M183" s="338"/>
    </row>
    <row r="184" spans="1:14" ht="12" x14ac:dyDescent="0.2">
      <c r="A184" s="333" t="s">
        <v>370</v>
      </c>
      <c r="B184" s="364" t="s">
        <v>447</v>
      </c>
      <c r="C184" s="324"/>
      <c r="D184" s="324"/>
      <c r="E184" s="324"/>
      <c r="F184" s="365"/>
      <c r="G184" s="365"/>
      <c r="H184" s="365"/>
      <c r="I184" s="365"/>
      <c r="J184" s="365"/>
      <c r="K184" s="365"/>
      <c r="L184" s="365"/>
      <c r="M184" s="366"/>
      <c r="N184" s="333" t="s">
        <v>370</v>
      </c>
    </row>
    <row r="185" spans="1:14" ht="12" x14ac:dyDescent="0.2">
      <c r="A185" s="333" t="s">
        <v>372</v>
      </c>
      <c r="B185" s="334" t="s">
        <v>373</v>
      </c>
      <c r="C185" s="335"/>
      <c r="D185" s="335"/>
      <c r="E185" s="335"/>
      <c r="F185" s="367"/>
      <c r="G185" s="367"/>
      <c r="H185" s="367"/>
      <c r="I185" s="367"/>
      <c r="J185" s="367"/>
      <c r="K185" s="367"/>
      <c r="L185" s="367"/>
      <c r="M185" s="336"/>
      <c r="N185" s="333" t="s">
        <v>374</v>
      </c>
    </row>
    <row r="186" spans="1:14" ht="2.1" customHeight="1" x14ac:dyDescent="0.2">
      <c r="B186" s="341"/>
      <c r="C186" s="342"/>
      <c r="D186" s="342"/>
      <c r="E186" s="342"/>
      <c r="F186" s="368"/>
      <c r="G186" s="368"/>
      <c r="H186" s="368"/>
      <c r="I186" s="368"/>
      <c r="J186" s="368"/>
      <c r="K186" s="368"/>
      <c r="L186" s="368"/>
      <c r="M186" s="343"/>
    </row>
    <row r="187" spans="1:14" ht="12" x14ac:dyDescent="0.2">
      <c r="A187" s="333" t="s">
        <v>375</v>
      </c>
      <c r="B187" s="344"/>
      <c r="C187" s="344"/>
      <c r="D187" s="345"/>
      <c r="E187" s="346"/>
      <c r="F187" s="369"/>
      <c r="G187" s="369"/>
      <c r="H187" s="369"/>
      <c r="I187" s="369"/>
      <c r="J187" s="369"/>
      <c r="K187" s="369"/>
      <c r="L187" s="369"/>
      <c r="M187" s="344"/>
      <c r="N187" s="333" t="s">
        <v>372</v>
      </c>
    </row>
    <row r="188" spans="1:14" ht="12" x14ac:dyDescent="0.2">
      <c r="A188" s="333" t="s">
        <v>376</v>
      </c>
      <c r="B188" s="344"/>
      <c r="C188" s="344"/>
      <c r="D188" s="345"/>
      <c r="E188" s="346"/>
      <c r="F188" s="369"/>
      <c r="G188" s="369" t="s">
        <v>383</v>
      </c>
      <c r="H188" s="369"/>
      <c r="I188" s="369"/>
      <c r="J188" s="369" t="s">
        <v>384</v>
      </c>
      <c r="K188" s="369"/>
      <c r="L188" s="369"/>
      <c r="M188" s="344"/>
      <c r="N188" s="333" t="s">
        <v>378</v>
      </c>
    </row>
    <row r="189" spans="1:14" ht="12" x14ac:dyDescent="0.2">
      <c r="A189" s="333" t="s">
        <v>379</v>
      </c>
      <c r="B189" s="344" t="s">
        <v>81</v>
      </c>
      <c r="C189" s="344" t="s">
        <v>191</v>
      </c>
      <c r="D189" s="345"/>
      <c r="E189" s="346" t="s">
        <v>385</v>
      </c>
      <c r="F189" s="369" t="s">
        <v>386</v>
      </c>
      <c r="G189" s="369" t="s">
        <v>387</v>
      </c>
      <c r="H189" s="369" t="s">
        <v>388</v>
      </c>
      <c r="I189" s="369" t="s">
        <v>389</v>
      </c>
      <c r="J189" s="369" t="s">
        <v>390</v>
      </c>
      <c r="K189" s="369" t="s">
        <v>391</v>
      </c>
      <c r="L189" s="369" t="s">
        <v>384</v>
      </c>
      <c r="M189" s="344" t="s">
        <v>81</v>
      </c>
    </row>
    <row r="190" spans="1:14" ht="12" x14ac:dyDescent="0.2">
      <c r="A190" s="333" t="s">
        <v>374</v>
      </c>
      <c r="B190" s="344" t="s">
        <v>90</v>
      </c>
      <c r="C190" s="344" t="s">
        <v>195</v>
      </c>
      <c r="D190" s="345"/>
      <c r="E190" s="346"/>
      <c r="F190" s="369" t="s">
        <v>394</v>
      </c>
      <c r="G190" s="369" t="s">
        <v>395</v>
      </c>
      <c r="H190" s="369" t="s">
        <v>396</v>
      </c>
      <c r="I190" s="369"/>
      <c r="J190" s="369" t="s">
        <v>397</v>
      </c>
      <c r="K190" s="369"/>
      <c r="L190" s="369"/>
      <c r="M190" s="344" t="s">
        <v>90</v>
      </c>
      <c r="N190" s="333" t="s">
        <v>381</v>
      </c>
    </row>
    <row r="191" spans="1:14" ht="12.75" thickBot="1" x14ac:dyDescent="0.25">
      <c r="A191" s="333" t="s">
        <v>372</v>
      </c>
      <c r="B191" s="347"/>
      <c r="C191" s="347"/>
      <c r="D191" s="341"/>
      <c r="E191" s="348" t="s">
        <v>20</v>
      </c>
      <c r="F191" s="384" t="s">
        <v>23</v>
      </c>
      <c r="G191" s="384" t="s">
        <v>26</v>
      </c>
      <c r="H191" s="384" t="s">
        <v>33</v>
      </c>
      <c r="I191" s="384" t="s">
        <v>37</v>
      </c>
      <c r="J191" s="384" t="s">
        <v>94</v>
      </c>
      <c r="K191" s="384" t="s">
        <v>95</v>
      </c>
      <c r="L191" s="384" t="s">
        <v>267</v>
      </c>
      <c r="M191" s="347"/>
      <c r="N191" s="333" t="s">
        <v>382</v>
      </c>
    </row>
    <row r="192" spans="1:14" ht="10.7" customHeight="1" x14ac:dyDescent="0.2">
      <c r="A192" s="333" t="s">
        <v>378</v>
      </c>
      <c r="B192" s="350"/>
      <c r="C192" s="350"/>
      <c r="D192" s="337" t="s">
        <v>533</v>
      </c>
      <c r="E192" s="339"/>
      <c r="F192" s="351"/>
      <c r="G192" s="352"/>
      <c r="H192" s="352"/>
      <c r="I192" s="352"/>
      <c r="J192" s="352"/>
      <c r="K192" s="352"/>
      <c r="L192" s="353"/>
      <c r="M192" s="350"/>
      <c r="N192" s="333" t="s">
        <v>375</v>
      </c>
    </row>
    <row r="193" spans="1:14" ht="10.7" customHeight="1" x14ac:dyDescent="0.2">
      <c r="B193" s="349">
        <v>313</v>
      </c>
      <c r="C193" s="347"/>
      <c r="D193" s="342"/>
      <c r="E193" s="342" t="s">
        <v>511</v>
      </c>
      <c r="F193" s="380">
        <v>0</v>
      </c>
      <c r="G193" s="357">
        <v>0</v>
      </c>
      <c r="H193" s="357">
        <v>0</v>
      </c>
      <c r="I193" s="357">
        <v>0</v>
      </c>
      <c r="J193" s="357">
        <f t="shared" ref="J193:J202" si="39">SUM(F193:I193)</f>
        <v>0</v>
      </c>
      <c r="K193" s="357"/>
      <c r="L193" s="358">
        <f t="shared" ref="L193:L204" si="40">J193</f>
        <v>0</v>
      </c>
      <c r="M193" s="349">
        <v>313</v>
      </c>
      <c r="N193" s="333" t="s">
        <v>392</v>
      </c>
    </row>
    <row r="194" spans="1:14" ht="10.7" customHeight="1" x14ac:dyDescent="0.2">
      <c r="A194" s="333" t="s">
        <v>393</v>
      </c>
      <c r="B194" s="349">
        <f t="shared" ref="B194:B204" si="41">B193+1</f>
        <v>314</v>
      </c>
      <c r="C194" s="347"/>
      <c r="D194" s="342"/>
      <c r="E194" s="342" t="s">
        <v>512</v>
      </c>
      <c r="F194" s="382">
        <v>0</v>
      </c>
      <c r="G194" s="357">
        <v>0</v>
      </c>
      <c r="H194" s="357">
        <v>0</v>
      </c>
      <c r="I194" s="357">
        <v>0</v>
      </c>
      <c r="J194" s="357">
        <f t="shared" si="39"/>
        <v>0</v>
      </c>
      <c r="K194" s="357"/>
      <c r="L194" s="358">
        <f t="shared" si="40"/>
        <v>0</v>
      </c>
      <c r="M194" s="349">
        <f t="shared" ref="M194:M204" si="42">M193+1</f>
        <v>314</v>
      </c>
      <c r="N194" s="333" t="s">
        <v>375</v>
      </c>
    </row>
    <row r="195" spans="1:14" ht="10.7" customHeight="1" x14ac:dyDescent="0.2">
      <c r="A195" s="333" t="s">
        <v>382</v>
      </c>
      <c r="B195" s="349">
        <f t="shared" si="41"/>
        <v>315</v>
      </c>
      <c r="C195" s="347"/>
      <c r="D195" s="342"/>
      <c r="E195" s="342" t="s">
        <v>513</v>
      </c>
      <c r="F195" s="382">
        <v>0</v>
      </c>
      <c r="G195" s="357">
        <v>0</v>
      </c>
      <c r="H195" s="357">
        <v>0</v>
      </c>
      <c r="I195" s="357">
        <v>0</v>
      </c>
      <c r="J195" s="357">
        <f t="shared" si="39"/>
        <v>0</v>
      </c>
      <c r="K195" s="357"/>
      <c r="L195" s="358">
        <f t="shared" si="40"/>
        <v>0</v>
      </c>
      <c r="M195" s="349">
        <f t="shared" si="42"/>
        <v>315</v>
      </c>
      <c r="N195" s="333" t="s">
        <v>372</v>
      </c>
    </row>
    <row r="196" spans="1:14" ht="10.7" customHeight="1" x14ac:dyDescent="0.2">
      <c r="A196" s="333" t="s">
        <v>382</v>
      </c>
      <c r="B196" s="349">
        <f t="shared" si="41"/>
        <v>316</v>
      </c>
      <c r="C196" s="347"/>
      <c r="D196" s="342"/>
      <c r="E196" s="342" t="s">
        <v>514</v>
      </c>
      <c r="F196" s="382">
        <v>0</v>
      </c>
      <c r="G196" s="357">
        <v>0</v>
      </c>
      <c r="H196" s="357">
        <v>0</v>
      </c>
      <c r="I196" s="357">
        <v>0</v>
      </c>
      <c r="J196" s="357">
        <f t="shared" si="39"/>
        <v>0</v>
      </c>
      <c r="K196" s="357"/>
      <c r="L196" s="358">
        <f t="shared" si="40"/>
        <v>0</v>
      </c>
      <c r="M196" s="349">
        <f t="shared" si="42"/>
        <v>316</v>
      </c>
      <c r="N196" s="333" t="s">
        <v>376</v>
      </c>
    </row>
    <row r="197" spans="1:14" ht="10.7" customHeight="1" x14ac:dyDescent="0.2">
      <c r="A197" s="333" t="s">
        <v>399</v>
      </c>
      <c r="B197" s="349">
        <f t="shared" si="41"/>
        <v>317</v>
      </c>
      <c r="C197" s="347"/>
      <c r="D197" s="342"/>
      <c r="E197" s="342" t="s">
        <v>515</v>
      </c>
      <c r="F197" s="391">
        <v>0</v>
      </c>
      <c r="G197" s="392">
        <v>0</v>
      </c>
      <c r="H197" s="392">
        <v>0</v>
      </c>
      <c r="I197" s="393">
        <f>'85 P335'!F66</f>
        <v>9480</v>
      </c>
      <c r="J197" s="357">
        <f t="shared" si="39"/>
        <v>9480</v>
      </c>
      <c r="K197" s="357"/>
      <c r="L197" s="358">
        <f t="shared" si="40"/>
        <v>9480</v>
      </c>
      <c r="M197" s="349">
        <f t="shared" si="42"/>
        <v>317</v>
      </c>
      <c r="N197" s="333" t="s">
        <v>401</v>
      </c>
    </row>
    <row r="198" spans="1:14" ht="10.7" customHeight="1" x14ac:dyDescent="0.2">
      <c r="A198" s="333" t="s">
        <v>372</v>
      </c>
      <c r="B198" s="349">
        <f t="shared" si="41"/>
        <v>318</v>
      </c>
      <c r="C198" s="347"/>
      <c r="D198" s="342"/>
      <c r="E198" s="342" t="s">
        <v>516</v>
      </c>
      <c r="F198" s="382">
        <v>0</v>
      </c>
      <c r="G198" s="357">
        <v>0</v>
      </c>
      <c r="H198" s="357">
        <v>0</v>
      </c>
      <c r="I198" s="357">
        <v>0</v>
      </c>
      <c r="J198" s="357">
        <f t="shared" si="39"/>
        <v>0</v>
      </c>
      <c r="K198" s="357"/>
      <c r="L198" s="358">
        <f t="shared" si="40"/>
        <v>0</v>
      </c>
      <c r="M198" s="349">
        <f t="shared" si="42"/>
        <v>318</v>
      </c>
    </row>
    <row r="199" spans="1:14" ht="10.7" customHeight="1" x14ac:dyDescent="0.2">
      <c r="A199" s="333" t="s">
        <v>376</v>
      </c>
      <c r="B199" s="349">
        <f t="shared" si="41"/>
        <v>319</v>
      </c>
      <c r="C199" s="347"/>
      <c r="D199" s="342"/>
      <c r="E199" s="342" t="s">
        <v>517</v>
      </c>
      <c r="F199" s="382">
        <v>0</v>
      </c>
      <c r="G199" s="357">
        <v>0</v>
      </c>
      <c r="H199" s="357">
        <v>0</v>
      </c>
      <c r="I199" s="357">
        <v>0</v>
      </c>
      <c r="J199" s="357">
        <f t="shared" si="39"/>
        <v>0</v>
      </c>
      <c r="K199" s="357"/>
      <c r="L199" s="358">
        <f t="shared" si="40"/>
        <v>0</v>
      </c>
      <c r="M199" s="349">
        <f t="shared" si="42"/>
        <v>319</v>
      </c>
      <c r="N199" s="333" t="s">
        <v>405</v>
      </c>
    </row>
    <row r="200" spans="1:14" ht="10.7" customHeight="1" x14ac:dyDescent="0.2">
      <c r="B200" s="349">
        <f t="shared" si="41"/>
        <v>320</v>
      </c>
      <c r="C200" s="347"/>
      <c r="D200" s="342"/>
      <c r="E200" s="342" t="s">
        <v>518</v>
      </c>
      <c r="F200" s="382">
        <v>0</v>
      </c>
      <c r="G200" s="357">
        <v>0</v>
      </c>
      <c r="H200" s="357">
        <v>0</v>
      </c>
      <c r="I200" s="357">
        <v>0</v>
      </c>
      <c r="J200" s="357">
        <f t="shared" si="39"/>
        <v>0</v>
      </c>
      <c r="K200" s="357"/>
      <c r="L200" s="358">
        <f t="shared" si="40"/>
        <v>0</v>
      </c>
      <c r="M200" s="349">
        <f t="shared" si="42"/>
        <v>320</v>
      </c>
      <c r="N200" s="333" t="s">
        <v>407</v>
      </c>
    </row>
    <row r="201" spans="1:14" ht="10.7" customHeight="1" x14ac:dyDescent="0.2">
      <c r="A201" s="333" t="s">
        <v>370</v>
      </c>
      <c r="B201" s="349">
        <f t="shared" si="41"/>
        <v>321</v>
      </c>
      <c r="C201" s="347"/>
      <c r="D201" s="342"/>
      <c r="E201" s="342" t="s">
        <v>520</v>
      </c>
      <c r="F201" s="382">
        <v>0</v>
      </c>
      <c r="G201" s="357">
        <v>0</v>
      </c>
      <c r="H201" s="357">
        <v>0</v>
      </c>
      <c r="I201" s="357">
        <v>0</v>
      </c>
      <c r="J201" s="357">
        <f t="shared" si="39"/>
        <v>0</v>
      </c>
      <c r="K201" s="357"/>
      <c r="L201" s="358">
        <f t="shared" si="40"/>
        <v>0</v>
      </c>
      <c r="M201" s="349">
        <f t="shared" si="42"/>
        <v>321</v>
      </c>
      <c r="N201" s="333" t="s">
        <v>401</v>
      </c>
    </row>
    <row r="202" spans="1:14" ht="10.7" customHeight="1" x14ac:dyDescent="0.2">
      <c r="A202" s="333" t="s">
        <v>409</v>
      </c>
      <c r="B202" s="349">
        <f t="shared" si="41"/>
        <v>322</v>
      </c>
      <c r="C202" s="347"/>
      <c r="D202" s="342"/>
      <c r="E202" s="342" t="s">
        <v>293</v>
      </c>
      <c r="F202" s="382">
        <v>0</v>
      </c>
      <c r="G202" s="357">
        <v>0</v>
      </c>
      <c r="H202" s="357">
        <v>0</v>
      </c>
      <c r="I202" s="357">
        <v>0</v>
      </c>
      <c r="J202" s="357">
        <f t="shared" si="39"/>
        <v>0</v>
      </c>
      <c r="K202" s="357"/>
      <c r="L202" s="358">
        <f t="shared" si="40"/>
        <v>0</v>
      </c>
      <c r="M202" s="349">
        <f t="shared" si="42"/>
        <v>322</v>
      </c>
      <c r="N202" s="333" t="s">
        <v>379</v>
      </c>
    </row>
    <row r="203" spans="1:14" ht="10.7" customHeight="1" x14ac:dyDescent="0.2">
      <c r="A203" s="333" t="s">
        <v>410</v>
      </c>
      <c r="B203" s="349">
        <f t="shared" si="41"/>
        <v>323</v>
      </c>
      <c r="C203" s="347"/>
      <c r="D203" s="342" t="s">
        <v>534</v>
      </c>
      <c r="E203" s="342"/>
      <c r="F203" s="385">
        <f>SUM(F193:F202)+SUM(F171:F181)+F169</f>
        <v>0</v>
      </c>
      <c r="G203" s="386">
        <f>SUM(G193:G202)+SUM(G171:G181)+G169</f>
        <v>1</v>
      </c>
      <c r="H203" s="386">
        <f t="shared" ref="H203:I203" si="43">SUM(H193:H202)+SUM(H171:H181)+H169</f>
        <v>1</v>
      </c>
      <c r="I203" s="386">
        <f t="shared" si="43"/>
        <v>9480</v>
      </c>
      <c r="J203" s="357">
        <f t="shared" ref="J203" si="44">SUM(F203:I203)</f>
        <v>9482</v>
      </c>
      <c r="K203" s="357"/>
      <c r="L203" s="358">
        <f t="shared" si="40"/>
        <v>9482</v>
      </c>
      <c r="M203" s="349">
        <f t="shared" si="42"/>
        <v>323</v>
      </c>
    </row>
    <row r="204" spans="1:14" ht="10.7" customHeight="1" x14ac:dyDescent="0.2">
      <c r="A204" s="333" t="s">
        <v>374</v>
      </c>
      <c r="B204" s="349">
        <f t="shared" si="41"/>
        <v>324</v>
      </c>
      <c r="C204" s="347"/>
      <c r="D204" s="342" t="s">
        <v>535</v>
      </c>
      <c r="E204" s="342"/>
      <c r="F204" s="385">
        <f>F147+F167+F203</f>
        <v>144</v>
      </c>
      <c r="G204" s="386">
        <f>G147+G167+G203</f>
        <v>1</v>
      </c>
      <c r="H204" s="386">
        <f t="shared" ref="H204:I204" si="45">H147+H167+H203</f>
        <v>1</v>
      </c>
      <c r="I204" s="386">
        <f t="shared" si="45"/>
        <v>12788</v>
      </c>
      <c r="J204" s="357">
        <f t="shared" ref="J204" si="46">SUM(F204:I204)</f>
        <v>12934</v>
      </c>
      <c r="K204" s="357"/>
      <c r="L204" s="358">
        <f t="shared" si="40"/>
        <v>12934</v>
      </c>
      <c r="M204" s="349">
        <f t="shared" si="42"/>
        <v>324</v>
      </c>
      <c r="N204" s="333" t="s">
        <v>413</v>
      </c>
    </row>
    <row r="205" spans="1:14" ht="10.7" customHeight="1" x14ac:dyDescent="0.2">
      <c r="A205" s="333" t="s">
        <v>379</v>
      </c>
      <c r="B205" s="344"/>
      <c r="C205" s="350"/>
      <c r="D205" s="338" t="s">
        <v>536</v>
      </c>
      <c r="E205" s="338"/>
      <c r="F205" s="387"/>
      <c r="G205" s="394"/>
      <c r="H205" s="394"/>
      <c r="I205" s="394"/>
      <c r="J205" s="394"/>
      <c r="K205" s="394"/>
      <c r="L205" s="395"/>
      <c r="M205" s="344"/>
      <c r="N205" s="333" t="s">
        <v>409</v>
      </c>
    </row>
    <row r="206" spans="1:14" ht="10.7" customHeight="1" x14ac:dyDescent="0.2">
      <c r="A206" s="333" t="s">
        <v>392</v>
      </c>
      <c r="B206" s="344"/>
      <c r="C206" s="350"/>
      <c r="D206" s="338" t="s">
        <v>537</v>
      </c>
      <c r="E206" s="338"/>
      <c r="F206" s="387"/>
      <c r="G206" s="394"/>
      <c r="H206" s="394"/>
      <c r="I206" s="394"/>
      <c r="J206" s="394"/>
      <c r="K206" s="394"/>
      <c r="L206" s="395"/>
      <c r="M206" s="344"/>
      <c r="N206" s="333" t="s">
        <v>372</v>
      </c>
    </row>
    <row r="207" spans="1:14" ht="10.7" customHeight="1" x14ac:dyDescent="0.2">
      <c r="B207" s="349">
        <v>401</v>
      </c>
      <c r="C207" s="347"/>
      <c r="D207" s="342"/>
      <c r="E207" s="342" t="s">
        <v>503</v>
      </c>
      <c r="F207" s="391">
        <v>0</v>
      </c>
      <c r="G207" s="392">
        <v>0</v>
      </c>
      <c r="H207" s="392">
        <v>2</v>
      </c>
      <c r="I207" s="392">
        <v>15</v>
      </c>
      <c r="J207" s="357">
        <f t="shared" ref="J207:J225" si="47">SUM(F207:I207)</f>
        <v>17</v>
      </c>
      <c r="K207" s="357"/>
      <c r="L207" s="358">
        <f t="shared" ref="L207:L225" si="48">J207</f>
        <v>17</v>
      </c>
      <c r="M207" s="349">
        <v>401</v>
      </c>
      <c r="N207" s="333" t="s">
        <v>379</v>
      </c>
    </row>
    <row r="208" spans="1:14" ht="10.7" customHeight="1" x14ac:dyDescent="0.2">
      <c r="A208" s="333" t="s">
        <v>370</v>
      </c>
      <c r="B208" s="349">
        <f t="shared" ref="B208:B216" si="49">B207+1</f>
        <v>402</v>
      </c>
      <c r="C208" s="347"/>
      <c r="D208" s="342"/>
      <c r="E208" s="342" t="s">
        <v>538</v>
      </c>
      <c r="F208" s="382">
        <v>0</v>
      </c>
      <c r="G208" s="357">
        <v>0</v>
      </c>
      <c r="H208" s="357">
        <v>0</v>
      </c>
      <c r="I208" s="357">
        <v>0</v>
      </c>
      <c r="J208" s="357">
        <f t="shared" si="47"/>
        <v>0</v>
      </c>
      <c r="K208" s="357"/>
      <c r="L208" s="358">
        <f t="shared" si="48"/>
        <v>0</v>
      </c>
      <c r="M208" s="349">
        <f t="shared" ref="M208:M216" si="50">M207+1</f>
        <v>402</v>
      </c>
    </row>
    <row r="209" spans="1:16" ht="10.7" customHeight="1" x14ac:dyDescent="0.2">
      <c r="A209" s="333" t="s">
        <v>418</v>
      </c>
      <c r="B209" s="349">
        <f t="shared" si="49"/>
        <v>403</v>
      </c>
      <c r="C209" s="347"/>
      <c r="D209" s="342"/>
      <c r="E209" s="342" t="s">
        <v>539</v>
      </c>
      <c r="F209" s="382">
        <v>0</v>
      </c>
      <c r="G209" s="357">
        <v>0</v>
      </c>
      <c r="H209" s="357">
        <v>0</v>
      </c>
      <c r="I209" s="357">
        <v>0</v>
      </c>
      <c r="J209" s="357">
        <f t="shared" si="47"/>
        <v>0</v>
      </c>
      <c r="K209" s="357"/>
      <c r="L209" s="358">
        <f t="shared" si="48"/>
        <v>0</v>
      </c>
      <c r="M209" s="349">
        <f t="shared" si="50"/>
        <v>403</v>
      </c>
      <c r="N209" s="333">
        <v>2</v>
      </c>
    </row>
    <row r="210" spans="1:16" ht="10.7" customHeight="1" x14ac:dyDescent="0.2">
      <c r="A210" s="333">
        <v>1</v>
      </c>
      <c r="B210" s="349">
        <f t="shared" si="49"/>
        <v>404</v>
      </c>
      <c r="C210" s="347"/>
      <c r="D210" s="342"/>
      <c r="E210" s="342" t="s">
        <v>540</v>
      </c>
      <c r="F210" s="391">
        <v>482</v>
      </c>
      <c r="G210" s="392">
        <v>1</v>
      </c>
      <c r="H210" s="392">
        <v>0</v>
      </c>
      <c r="I210" s="392">
        <v>6</v>
      </c>
      <c r="J210" s="357">
        <f t="shared" si="47"/>
        <v>489</v>
      </c>
      <c r="K210" s="357"/>
      <c r="L210" s="358">
        <f t="shared" si="48"/>
        <v>489</v>
      </c>
      <c r="M210" s="349">
        <f t="shared" si="50"/>
        <v>404</v>
      </c>
      <c r="N210" s="333">
        <v>0</v>
      </c>
    </row>
    <row r="211" spans="1:16" s="333" customFormat="1" ht="10.7" customHeight="1" x14ac:dyDescent="0.2">
      <c r="B211" s="349">
        <f t="shared" si="49"/>
        <v>405</v>
      </c>
      <c r="C211" s="347"/>
      <c r="D211" s="342"/>
      <c r="E211" s="342" t="s">
        <v>541</v>
      </c>
      <c r="F211" s="382">
        <v>0</v>
      </c>
      <c r="G211" s="357">
        <v>0</v>
      </c>
      <c r="H211" s="357">
        <v>0</v>
      </c>
      <c r="I211" s="357">
        <v>0</v>
      </c>
      <c r="J211" s="357">
        <f t="shared" si="47"/>
        <v>0</v>
      </c>
      <c r="K211" s="357"/>
      <c r="L211" s="358">
        <f t="shared" si="48"/>
        <v>0</v>
      </c>
      <c r="M211" s="349">
        <f t="shared" si="50"/>
        <v>405</v>
      </c>
      <c r="N211" s="333">
        <f>N180</f>
        <v>2</v>
      </c>
      <c r="O211" s="331"/>
      <c r="P211" s="331"/>
    </row>
    <row r="212" spans="1:16" s="333" customFormat="1" ht="10.7" customHeight="1" x14ac:dyDescent="0.2">
      <c r="A212" s="330" t="s">
        <v>422</v>
      </c>
      <c r="B212" s="349">
        <f t="shared" si="49"/>
        <v>406</v>
      </c>
      <c r="C212" s="347"/>
      <c r="D212" s="342"/>
      <c r="E212" s="342" t="s">
        <v>542</v>
      </c>
      <c r="F212" s="382">
        <v>0</v>
      </c>
      <c r="G212" s="357">
        <v>0</v>
      </c>
      <c r="H212" s="357">
        <v>0</v>
      </c>
      <c r="I212" s="357">
        <v>0</v>
      </c>
      <c r="J212" s="357">
        <f t="shared" si="47"/>
        <v>0</v>
      </c>
      <c r="K212" s="357"/>
      <c r="L212" s="358">
        <f t="shared" si="48"/>
        <v>0</v>
      </c>
      <c r="M212" s="349">
        <f t="shared" si="50"/>
        <v>406</v>
      </c>
      <c r="N212" s="333">
        <f>N181</f>
        <v>3</v>
      </c>
      <c r="O212" s="331"/>
      <c r="P212" s="331"/>
    </row>
    <row r="213" spans="1:16" s="333" customFormat="1" ht="10.7" customHeight="1" x14ac:dyDescent="0.2">
      <c r="A213" s="330" t="s">
        <v>399</v>
      </c>
      <c r="B213" s="349">
        <f t="shared" si="49"/>
        <v>407</v>
      </c>
      <c r="C213" s="347"/>
      <c r="D213" s="342"/>
      <c r="E213" s="342" t="s">
        <v>543</v>
      </c>
      <c r="F213" s="382">
        <v>0</v>
      </c>
      <c r="G213" s="357">
        <v>0</v>
      </c>
      <c r="H213" s="357">
        <v>0</v>
      </c>
      <c r="I213" s="357">
        <v>0</v>
      </c>
      <c r="J213" s="357">
        <f t="shared" si="47"/>
        <v>0</v>
      </c>
      <c r="K213" s="357"/>
      <c r="L213" s="358">
        <f t="shared" si="48"/>
        <v>0</v>
      </c>
      <c r="M213" s="349">
        <f t="shared" si="50"/>
        <v>407</v>
      </c>
      <c r="O213" s="331"/>
      <c r="P213" s="331"/>
    </row>
    <row r="214" spans="1:16" s="333" customFormat="1" ht="10.7" customHeight="1" x14ac:dyDescent="0.2">
      <c r="A214" s="330" t="s">
        <v>410</v>
      </c>
      <c r="B214" s="349">
        <f t="shared" si="49"/>
        <v>408</v>
      </c>
      <c r="C214" s="347"/>
      <c r="D214" s="342"/>
      <c r="E214" s="342" t="s">
        <v>544</v>
      </c>
      <c r="F214" s="382">
        <v>0</v>
      </c>
      <c r="G214" s="357">
        <v>0</v>
      </c>
      <c r="H214" s="357">
        <v>0</v>
      </c>
      <c r="I214" s="357">
        <v>0</v>
      </c>
      <c r="J214" s="357">
        <f t="shared" si="47"/>
        <v>0</v>
      </c>
      <c r="K214" s="357"/>
      <c r="L214" s="358">
        <f t="shared" si="48"/>
        <v>0</v>
      </c>
      <c r="M214" s="349">
        <f t="shared" si="50"/>
        <v>408</v>
      </c>
      <c r="O214" s="331"/>
      <c r="P214" s="331"/>
    </row>
    <row r="215" spans="1:16" s="333" customFormat="1" ht="10.7" customHeight="1" x14ac:dyDescent="0.2">
      <c r="A215" s="330" t="s">
        <v>410</v>
      </c>
      <c r="B215" s="349">
        <f t="shared" si="49"/>
        <v>409</v>
      </c>
      <c r="C215" s="347"/>
      <c r="D215" s="342"/>
      <c r="E215" s="342" t="s">
        <v>545</v>
      </c>
      <c r="F215" s="382">
        <v>0</v>
      </c>
      <c r="G215" s="357">
        <v>0</v>
      </c>
      <c r="H215" s="357">
        <v>0</v>
      </c>
      <c r="I215" s="357">
        <v>0</v>
      </c>
      <c r="J215" s="357">
        <f t="shared" si="47"/>
        <v>0</v>
      </c>
      <c r="K215" s="357"/>
      <c r="L215" s="358">
        <f t="shared" si="48"/>
        <v>0</v>
      </c>
      <c r="M215" s="349">
        <f t="shared" si="50"/>
        <v>409</v>
      </c>
      <c r="O215" s="331"/>
      <c r="P215" s="331"/>
    </row>
    <row r="216" spans="1:16" s="333" customFormat="1" ht="10.7" customHeight="1" x14ac:dyDescent="0.2">
      <c r="A216" s="330" t="s">
        <v>376</v>
      </c>
      <c r="B216" s="349">
        <f t="shared" si="49"/>
        <v>410</v>
      </c>
      <c r="C216" s="347"/>
      <c r="D216" s="342"/>
      <c r="E216" s="342" t="s">
        <v>546</v>
      </c>
      <c r="F216" s="382">
        <v>0</v>
      </c>
      <c r="G216" s="357">
        <v>0</v>
      </c>
      <c r="H216" s="357">
        <v>0</v>
      </c>
      <c r="I216" s="357">
        <v>0</v>
      </c>
      <c r="J216" s="357">
        <f t="shared" si="47"/>
        <v>0</v>
      </c>
      <c r="K216" s="357"/>
      <c r="L216" s="358">
        <f t="shared" si="48"/>
        <v>0</v>
      </c>
      <c r="M216" s="349">
        <f t="shared" si="50"/>
        <v>410</v>
      </c>
      <c r="O216" s="331"/>
      <c r="P216" s="331"/>
    </row>
    <row r="217" spans="1:16" s="333" customFormat="1" ht="10.7" customHeight="1" x14ac:dyDescent="0.2">
      <c r="A217" s="330" t="s">
        <v>479</v>
      </c>
      <c r="B217" s="349">
        <v>411</v>
      </c>
      <c r="C217" s="347"/>
      <c r="D217" s="342"/>
      <c r="E217" s="342" t="s">
        <v>547</v>
      </c>
      <c r="F217" s="382">
        <v>0</v>
      </c>
      <c r="G217" s="357">
        <v>0</v>
      </c>
      <c r="H217" s="357">
        <v>0</v>
      </c>
      <c r="I217" s="357">
        <v>0</v>
      </c>
      <c r="J217" s="357">
        <f t="shared" si="47"/>
        <v>0</v>
      </c>
      <c r="K217" s="357"/>
      <c r="L217" s="358">
        <f t="shared" si="48"/>
        <v>0</v>
      </c>
      <c r="M217" s="349">
        <v>411</v>
      </c>
      <c r="O217" s="331"/>
      <c r="P217" s="331"/>
    </row>
    <row r="218" spans="1:16" s="333" customFormat="1" ht="10.7" customHeight="1" x14ac:dyDescent="0.2">
      <c r="A218" s="330" t="s">
        <v>409</v>
      </c>
      <c r="B218" s="349">
        <f t="shared" ref="B218:B225" si="51">B217+1</f>
        <v>412</v>
      </c>
      <c r="C218" s="347"/>
      <c r="D218" s="342"/>
      <c r="E218" s="342" t="s">
        <v>548</v>
      </c>
      <c r="F218" s="382">
        <v>0</v>
      </c>
      <c r="G218" s="357">
        <v>0</v>
      </c>
      <c r="H218" s="357">
        <v>0</v>
      </c>
      <c r="I218" s="357">
        <v>0</v>
      </c>
      <c r="J218" s="357">
        <f t="shared" si="47"/>
        <v>0</v>
      </c>
      <c r="K218" s="357"/>
      <c r="L218" s="358">
        <f t="shared" si="48"/>
        <v>0</v>
      </c>
      <c r="M218" s="349">
        <f t="shared" ref="M218:M225" si="52">M217+1</f>
        <v>412</v>
      </c>
      <c r="O218" s="331"/>
      <c r="P218" s="331"/>
    </row>
    <row r="219" spans="1:16" s="333" customFormat="1" ht="10.7" customHeight="1" x14ac:dyDescent="0.2">
      <c r="A219" s="330" t="s">
        <v>382</v>
      </c>
      <c r="B219" s="349">
        <f t="shared" si="51"/>
        <v>413</v>
      </c>
      <c r="C219" s="347"/>
      <c r="D219" s="342"/>
      <c r="E219" s="342" t="s">
        <v>549</v>
      </c>
      <c r="F219" s="382">
        <v>0</v>
      </c>
      <c r="G219" s="357">
        <v>0</v>
      </c>
      <c r="H219" s="357">
        <v>0</v>
      </c>
      <c r="I219" s="357">
        <v>0</v>
      </c>
      <c r="J219" s="357">
        <f t="shared" si="47"/>
        <v>0</v>
      </c>
      <c r="K219" s="357"/>
      <c r="L219" s="358">
        <f t="shared" si="48"/>
        <v>0</v>
      </c>
      <c r="M219" s="349">
        <f t="shared" si="52"/>
        <v>413</v>
      </c>
      <c r="O219" s="331"/>
      <c r="P219" s="331"/>
    </row>
    <row r="220" spans="1:16" s="333" customFormat="1" ht="10.7" customHeight="1" x14ac:dyDescent="0.2">
      <c r="A220" s="330" t="s">
        <v>392</v>
      </c>
      <c r="B220" s="349">
        <f t="shared" si="51"/>
        <v>414</v>
      </c>
      <c r="C220" s="347"/>
      <c r="D220" s="342"/>
      <c r="E220" s="342" t="s">
        <v>507</v>
      </c>
      <c r="F220" s="391">
        <v>0</v>
      </c>
      <c r="G220" s="392">
        <v>0</v>
      </c>
      <c r="H220" s="392">
        <v>0</v>
      </c>
      <c r="I220" s="392">
        <v>153</v>
      </c>
      <c r="J220" s="357">
        <f t="shared" si="47"/>
        <v>153</v>
      </c>
      <c r="K220" s="357"/>
      <c r="L220" s="358">
        <f t="shared" si="48"/>
        <v>153</v>
      </c>
      <c r="M220" s="349">
        <f t="shared" si="52"/>
        <v>414</v>
      </c>
      <c r="O220" s="331"/>
      <c r="P220" s="331"/>
    </row>
    <row r="221" spans="1:16" s="333" customFormat="1" ht="10.7" customHeight="1" x14ac:dyDescent="0.2">
      <c r="A221" s="330"/>
      <c r="B221" s="349">
        <f t="shared" si="51"/>
        <v>415</v>
      </c>
      <c r="C221" s="347"/>
      <c r="D221" s="342"/>
      <c r="E221" s="342" t="s">
        <v>508</v>
      </c>
      <c r="F221" s="382">
        <v>0</v>
      </c>
      <c r="G221" s="357">
        <v>0</v>
      </c>
      <c r="H221" s="357">
        <v>0</v>
      </c>
      <c r="I221" s="357">
        <v>0</v>
      </c>
      <c r="J221" s="357">
        <f t="shared" si="47"/>
        <v>0</v>
      </c>
      <c r="K221" s="357"/>
      <c r="L221" s="358">
        <f t="shared" si="48"/>
        <v>0</v>
      </c>
      <c r="M221" s="349">
        <f t="shared" si="52"/>
        <v>415</v>
      </c>
      <c r="O221" s="331"/>
      <c r="P221" s="331"/>
    </row>
    <row r="222" spans="1:16" s="333" customFormat="1" ht="10.7" customHeight="1" x14ac:dyDescent="0.2">
      <c r="A222" s="330"/>
      <c r="B222" s="349">
        <f t="shared" si="51"/>
        <v>416</v>
      </c>
      <c r="C222" s="347"/>
      <c r="D222" s="342"/>
      <c r="E222" s="342" t="s">
        <v>516</v>
      </c>
      <c r="F222" s="382">
        <v>0</v>
      </c>
      <c r="G222" s="357">
        <v>0</v>
      </c>
      <c r="H222" s="357">
        <v>0</v>
      </c>
      <c r="I222" s="357">
        <v>0</v>
      </c>
      <c r="J222" s="357">
        <f t="shared" si="47"/>
        <v>0</v>
      </c>
      <c r="K222" s="357"/>
      <c r="L222" s="358">
        <f t="shared" si="48"/>
        <v>0</v>
      </c>
      <c r="M222" s="349">
        <f t="shared" si="52"/>
        <v>416</v>
      </c>
      <c r="O222" s="331"/>
      <c r="P222" s="331"/>
    </row>
    <row r="223" spans="1:16" s="333" customFormat="1" ht="10.7" customHeight="1" x14ac:dyDescent="0.2">
      <c r="A223" s="330"/>
      <c r="B223" s="349">
        <f t="shared" si="51"/>
        <v>417</v>
      </c>
      <c r="C223" s="347"/>
      <c r="D223" s="342"/>
      <c r="E223" s="342" t="s">
        <v>517</v>
      </c>
      <c r="F223" s="382">
        <v>0</v>
      </c>
      <c r="G223" s="357">
        <v>0</v>
      </c>
      <c r="H223" s="357">
        <v>0</v>
      </c>
      <c r="I223" s="357">
        <v>0</v>
      </c>
      <c r="J223" s="357">
        <f t="shared" si="47"/>
        <v>0</v>
      </c>
      <c r="K223" s="357"/>
      <c r="L223" s="358">
        <f t="shared" si="48"/>
        <v>0</v>
      </c>
      <c r="M223" s="349">
        <f t="shared" si="52"/>
        <v>417</v>
      </c>
      <c r="O223" s="331"/>
      <c r="P223" s="331"/>
    </row>
    <row r="224" spans="1:16" s="333" customFormat="1" ht="10.7" customHeight="1" x14ac:dyDescent="0.2">
      <c r="A224" s="330"/>
      <c r="B224" s="349">
        <f t="shared" si="51"/>
        <v>418</v>
      </c>
      <c r="C224" s="347"/>
      <c r="D224" s="342"/>
      <c r="E224" s="342" t="s">
        <v>293</v>
      </c>
      <c r="F224" s="382">
        <v>0</v>
      </c>
      <c r="G224" s="357">
        <v>0</v>
      </c>
      <c r="H224" s="357">
        <v>0</v>
      </c>
      <c r="I224" s="357">
        <v>0</v>
      </c>
      <c r="J224" s="357">
        <f t="shared" si="47"/>
        <v>0</v>
      </c>
      <c r="K224" s="357"/>
      <c r="L224" s="358">
        <f t="shared" si="48"/>
        <v>0</v>
      </c>
      <c r="M224" s="349">
        <f t="shared" si="52"/>
        <v>418</v>
      </c>
      <c r="O224" s="331"/>
      <c r="P224" s="331"/>
    </row>
    <row r="225" spans="1:16" s="333" customFormat="1" ht="10.7" customHeight="1" x14ac:dyDescent="0.2">
      <c r="A225" s="330"/>
      <c r="B225" s="349">
        <f t="shared" si="51"/>
        <v>419</v>
      </c>
      <c r="C225" s="347"/>
      <c r="D225" s="342" t="s">
        <v>550</v>
      </c>
      <c r="E225" s="342"/>
      <c r="F225" s="385">
        <f>SUM(F207:F224)</f>
        <v>482</v>
      </c>
      <c r="G225" s="385">
        <f>SUM(G207:G224)</f>
        <v>1</v>
      </c>
      <c r="H225" s="385">
        <f>SUM(H207:H224)</f>
        <v>2</v>
      </c>
      <c r="I225" s="385">
        <f>SUM(I207:I224)</f>
        <v>174</v>
      </c>
      <c r="J225" s="357">
        <f t="shared" si="47"/>
        <v>659</v>
      </c>
      <c r="K225" s="357"/>
      <c r="L225" s="358">
        <f t="shared" si="48"/>
        <v>659</v>
      </c>
      <c r="M225" s="349">
        <f t="shared" si="52"/>
        <v>419</v>
      </c>
      <c r="O225" s="331"/>
      <c r="P225" s="331"/>
    </row>
    <row r="226" spans="1:16" ht="10.7" customHeight="1" x14ac:dyDescent="0.2">
      <c r="A226" s="330"/>
      <c r="B226" s="344"/>
      <c r="C226" s="350"/>
      <c r="D226" s="338" t="s">
        <v>551</v>
      </c>
      <c r="E226" s="338"/>
      <c r="F226" s="387"/>
      <c r="G226" s="394"/>
      <c r="H226" s="394"/>
      <c r="I226" s="394"/>
      <c r="J226" s="394"/>
      <c r="K226" s="394"/>
      <c r="L226" s="395"/>
      <c r="M226" s="344"/>
    </row>
    <row r="227" spans="1:16" ht="10.7" customHeight="1" x14ac:dyDescent="0.2">
      <c r="A227" s="330"/>
      <c r="B227" s="349">
        <v>420</v>
      </c>
      <c r="C227" s="347"/>
      <c r="D227" s="342"/>
      <c r="E227" s="342" t="s">
        <v>503</v>
      </c>
      <c r="F227" s="380">
        <v>0</v>
      </c>
      <c r="G227" s="357">
        <v>0</v>
      </c>
      <c r="H227" s="357">
        <v>0</v>
      </c>
      <c r="I227" s="357">
        <v>0</v>
      </c>
      <c r="J227" s="357">
        <f t="shared" ref="J227:J228" si="53">SUM(F227:I227)</f>
        <v>0</v>
      </c>
      <c r="K227" s="357"/>
      <c r="L227" s="358">
        <f t="shared" ref="L227:L228" si="54">J227</f>
        <v>0</v>
      </c>
      <c r="M227" s="349">
        <v>420</v>
      </c>
      <c r="N227" s="333">
        <v>9</v>
      </c>
    </row>
    <row r="228" spans="1:16" ht="10.7" customHeight="1" x14ac:dyDescent="0.2">
      <c r="B228" s="349">
        <f>B227+1</f>
        <v>421</v>
      </c>
      <c r="C228" s="347"/>
      <c r="D228" s="342"/>
      <c r="E228" s="342" t="s">
        <v>552</v>
      </c>
      <c r="F228" s="382">
        <v>0</v>
      </c>
      <c r="G228" s="357">
        <v>0</v>
      </c>
      <c r="H228" s="357">
        <v>0</v>
      </c>
      <c r="I228" s="357">
        <v>0</v>
      </c>
      <c r="J228" s="357">
        <f t="shared" si="53"/>
        <v>0</v>
      </c>
      <c r="K228" s="357"/>
      <c r="L228" s="358">
        <f t="shared" si="54"/>
        <v>0</v>
      </c>
      <c r="M228" s="349">
        <f>M227+1</f>
        <v>421</v>
      </c>
      <c r="N228" s="333">
        <v>1</v>
      </c>
    </row>
    <row r="229" spans="1:16" ht="10.7" customHeight="1" x14ac:dyDescent="0.2">
      <c r="B229" s="396"/>
      <c r="C229" s="397"/>
      <c r="D229" s="397"/>
      <c r="E229" s="397"/>
      <c r="F229" s="398"/>
      <c r="G229" s="398"/>
      <c r="H229" s="398"/>
      <c r="I229" s="398"/>
      <c r="J229" s="398"/>
      <c r="K229" s="398"/>
      <c r="L229" s="398"/>
      <c r="M229" s="396"/>
    </row>
    <row r="230" spans="1:16" ht="10.7" customHeight="1" x14ac:dyDescent="0.2">
      <c r="B230" s="396"/>
      <c r="C230" s="397"/>
      <c r="D230" s="397"/>
      <c r="E230" s="397"/>
      <c r="F230" s="398"/>
      <c r="G230" s="398"/>
      <c r="H230" s="398"/>
      <c r="I230" s="398"/>
      <c r="J230" s="398"/>
      <c r="K230" s="398"/>
      <c r="L230" s="398"/>
      <c r="M230" s="396"/>
    </row>
    <row r="231" spans="1:16" ht="12" x14ac:dyDescent="0.2">
      <c r="B231" s="338"/>
      <c r="C231" s="338"/>
      <c r="D231" s="338"/>
      <c r="E231" s="338"/>
      <c r="F231" s="363"/>
      <c r="G231" s="363"/>
      <c r="H231" s="363"/>
      <c r="I231" s="363"/>
      <c r="J231" s="363"/>
      <c r="K231" s="363"/>
      <c r="L231" s="363"/>
      <c r="M231" s="338"/>
    </row>
    <row r="232" spans="1:16" ht="12" x14ac:dyDescent="0.2">
      <c r="B232" s="364" t="s">
        <v>447</v>
      </c>
      <c r="C232" s="324"/>
      <c r="D232" s="324"/>
      <c r="E232" s="324"/>
      <c r="F232" s="365"/>
      <c r="G232" s="365"/>
      <c r="H232" s="365"/>
      <c r="I232" s="365"/>
      <c r="J232" s="365"/>
      <c r="K232" s="365"/>
      <c r="L232" s="365"/>
      <c r="M232" s="366"/>
      <c r="N232" s="333">
        <v>9</v>
      </c>
    </row>
    <row r="233" spans="1:16" ht="12" x14ac:dyDescent="0.2">
      <c r="B233" s="334" t="s">
        <v>373</v>
      </c>
      <c r="C233" s="335"/>
      <c r="D233" s="335"/>
      <c r="E233" s="335"/>
      <c r="F233" s="367"/>
      <c r="G233" s="367"/>
      <c r="H233" s="367"/>
      <c r="I233" s="367"/>
      <c r="J233" s="367"/>
      <c r="K233" s="367"/>
      <c r="L233" s="367"/>
      <c r="M233" s="336"/>
      <c r="N233" s="333">
        <v>2</v>
      </c>
    </row>
    <row r="234" spans="1:16" ht="12" x14ac:dyDescent="0.2">
      <c r="B234" s="341"/>
      <c r="C234" s="342"/>
      <c r="D234" s="342"/>
      <c r="E234" s="342"/>
      <c r="F234" s="368"/>
      <c r="G234" s="368"/>
      <c r="H234" s="368"/>
      <c r="I234" s="368"/>
      <c r="J234" s="368"/>
      <c r="K234" s="368"/>
      <c r="L234" s="368"/>
      <c r="M234" s="343"/>
    </row>
    <row r="235" spans="1:16" ht="12" x14ac:dyDescent="0.2">
      <c r="B235" s="344"/>
      <c r="C235" s="344"/>
      <c r="D235" s="345"/>
      <c r="E235" s="346"/>
      <c r="F235" s="369"/>
      <c r="G235" s="369"/>
      <c r="H235" s="369"/>
      <c r="I235" s="369"/>
      <c r="J235" s="369"/>
      <c r="K235" s="369"/>
      <c r="L235" s="369"/>
      <c r="M235" s="344"/>
    </row>
    <row r="236" spans="1:16" ht="12" x14ac:dyDescent="0.2">
      <c r="B236" s="344"/>
      <c r="C236" s="344"/>
      <c r="D236" s="345"/>
      <c r="E236" s="346"/>
      <c r="F236" s="369"/>
      <c r="G236" s="369" t="s">
        <v>383</v>
      </c>
      <c r="H236" s="369"/>
      <c r="I236" s="369"/>
      <c r="J236" s="369" t="s">
        <v>384</v>
      </c>
      <c r="K236" s="369"/>
      <c r="L236" s="369"/>
      <c r="M236" s="344"/>
    </row>
    <row r="237" spans="1:16" ht="12" x14ac:dyDescent="0.2">
      <c r="B237" s="344" t="s">
        <v>81</v>
      </c>
      <c r="C237" s="344" t="s">
        <v>191</v>
      </c>
      <c r="D237" s="345"/>
      <c r="E237" s="346" t="s">
        <v>385</v>
      </c>
      <c r="F237" s="369" t="s">
        <v>386</v>
      </c>
      <c r="G237" s="369" t="s">
        <v>387</v>
      </c>
      <c r="H237" s="369" t="s">
        <v>388</v>
      </c>
      <c r="I237" s="369" t="s">
        <v>389</v>
      </c>
      <c r="J237" s="369" t="s">
        <v>390</v>
      </c>
      <c r="K237" s="369" t="s">
        <v>391</v>
      </c>
      <c r="L237" s="369" t="s">
        <v>384</v>
      </c>
      <c r="M237" s="344" t="s">
        <v>81</v>
      </c>
    </row>
    <row r="238" spans="1:16" ht="12" x14ac:dyDescent="0.2">
      <c r="A238" s="333" t="s">
        <v>370</v>
      </c>
      <c r="B238" s="344" t="s">
        <v>90</v>
      </c>
      <c r="C238" s="344" t="s">
        <v>195</v>
      </c>
      <c r="D238" s="345"/>
      <c r="E238" s="346"/>
      <c r="F238" s="369" t="s">
        <v>394</v>
      </c>
      <c r="G238" s="369" t="s">
        <v>395</v>
      </c>
      <c r="H238" s="369" t="s">
        <v>396</v>
      </c>
      <c r="I238" s="369"/>
      <c r="J238" s="369" t="s">
        <v>397</v>
      </c>
      <c r="K238" s="369"/>
      <c r="L238" s="369"/>
      <c r="M238" s="344" t="s">
        <v>90</v>
      </c>
    </row>
    <row r="239" spans="1:16" ht="12.75" thickBot="1" x14ac:dyDescent="0.25">
      <c r="A239" s="333" t="s">
        <v>372</v>
      </c>
      <c r="B239" s="347"/>
      <c r="C239" s="347"/>
      <c r="D239" s="341"/>
      <c r="E239" s="348" t="s">
        <v>20</v>
      </c>
      <c r="F239" s="384" t="s">
        <v>23</v>
      </c>
      <c r="G239" s="384" t="s">
        <v>26</v>
      </c>
      <c r="H239" s="384" t="s">
        <v>33</v>
      </c>
      <c r="I239" s="384" t="s">
        <v>37</v>
      </c>
      <c r="J239" s="384" t="s">
        <v>94</v>
      </c>
      <c r="K239" s="384" t="s">
        <v>95</v>
      </c>
      <c r="L239" s="384" t="s">
        <v>267</v>
      </c>
      <c r="M239" s="347"/>
    </row>
    <row r="240" spans="1:16" ht="12" x14ac:dyDescent="0.2">
      <c r="A240" s="333" t="s">
        <v>375</v>
      </c>
      <c r="B240" s="344"/>
      <c r="C240" s="350"/>
      <c r="D240" s="337" t="s">
        <v>553</v>
      </c>
      <c r="E240" s="339"/>
      <c r="F240" s="351"/>
      <c r="G240" s="352"/>
      <c r="H240" s="352"/>
      <c r="I240" s="352"/>
      <c r="J240" s="352"/>
      <c r="K240" s="352"/>
      <c r="L240" s="353"/>
      <c r="M240" s="350"/>
    </row>
    <row r="241" spans="1:14" ht="12" x14ac:dyDescent="0.2">
      <c r="A241" s="333" t="s">
        <v>376</v>
      </c>
      <c r="B241" s="349">
        <v>422</v>
      </c>
      <c r="C241" s="399"/>
      <c r="D241" s="342"/>
      <c r="E241" s="342" t="s">
        <v>554</v>
      </c>
      <c r="F241" s="380">
        <v>0</v>
      </c>
      <c r="G241" s="357">
        <v>0</v>
      </c>
      <c r="H241" s="357">
        <v>0</v>
      </c>
      <c r="I241" s="357">
        <v>0</v>
      </c>
      <c r="J241" s="357">
        <f t="shared" ref="J241:J253" si="55">SUM(F241:I241)</f>
        <v>0</v>
      </c>
      <c r="K241" s="357"/>
      <c r="L241" s="358">
        <f t="shared" ref="L241:L254" si="56">J241</f>
        <v>0</v>
      </c>
      <c r="M241" s="349">
        <v>422</v>
      </c>
    </row>
    <row r="242" spans="1:14" ht="12" x14ac:dyDescent="0.2">
      <c r="A242" s="333" t="s">
        <v>379</v>
      </c>
      <c r="B242" s="349">
        <f>B241+1</f>
        <v>423</v>
      </c>
      <c r="C242" s="399"/>
      <c r="D242" s="342"/>
      <c r="E242" s="342" t="s">
        <v>555</v>
      </c>
      <c r="F242" s="382">
        <v>0</v>
      </c>
      <c r="G242" s="357">
        <v>0</v>
      </c>
      <c r="H242" s="357">
        <v>0</v>
      </c>
      <c r="I242" s="357">
        <v>0</v>
      </c>
      <c r="J242" s="357">
        <f t="shared" si="55"/>
        <v>0</v>
      </c>
      <c r="K242" s="357"/>
      <c r="L242" s="358">
        <f t="shared" si="56"/>
        <v>0</v>
      </c>
      <c r="M242" s="349">
        <f>M241+1</f>
        <v>423</v>
      </c>
    </row>
    <row r="243" spans="1:14" ht="12" x14ac:dyDescent="0.2">
      <c r="A243" s="333" t="s">
        <v>374</v>
      </c>
      <c r="B243" s="349">
        <f>B242+1</f>
        <v>424</v>
      </c>
      <c r="C243" s="399"/>
      <c r="D243" s="342"/>
      <c r="E243" s="342" t="s">
        <v>556</v>
      </c>
      <c r="F243" s="382">
        <v>0</v>
      </c>
      <c r="G243" s="357">
        <v>0</v>
      </c>
      <c r="H243" s="357">
        <v>0</v>
      </c>
      <c r="I243" s="357">
        <v>0</v>
      </c>
      <c r="J243" s="357">
        <f t="shared" si="55"/>
        <v>0</v>
      </c>
      <c r="K243" s="357"/>
      <c r="L243" s="358">
        <f t="shared" si="56"/>
        <v>0</v>
      </c>
      <c r="M243" s="349">
        <f>M242+1</f>
        <v>424</v>
      </c>
    </row>
    <row r="244" spans="1:14" ht="12" x14ac:dyDescent="0.2">
      <c r="A244" s="333" t="s">
        <v>372</v>
      </c>
      <c r="B244" s="349">
        <f>B243+1</f>
        <v>425</v>
      </c>
      <c r="C244" s="347"/>
      <c r="D244" s="342"/>
      <c r="E244" s="342" t="s">
        <v>545</v>
      </c>
      <c r="F244" s="382">
        <v>0</v>
      </c>
      <c r="G244" s="357">
        <v>0</v>
      </c>
      <c r="H244" s="357">
        <v>0</v>
      </c>
      <c r="I244" s="357">
        <v>0</v>
      </c>
      <c r="J244" s="357">
        <f t="shared" si="55"/>
        <v>0</v>
      </c>
      <c r="K244" s="357"/>
      <c r="L244" s="358">
        <f t="shared" si="56"/>
        <v>0</v>
      </c>
      <c r="M244" s="349">
        <f>M243+1</f>
        <v>425</v>
      </c>
    </row>
    <row r="245" spans="1:14" ht="12" x14ac:dyDescent="0.2">
      <c r="A245" s="333" t="s">
        <v>378</v>
      </c>
      <c r="B245" s="344">
        <f>B244+1</f>
        <v>426</v>
      </c>
      <c r="C245" s="350"/>
      <c r="D245" s="338"/>
      <c r="E245" s="338" t="s">
        <v>546</v>
      </c>
      <c r="F245" s="382">
        <v>0</v>
      </c>
      <c r="G245" s="357">
        <v>0</v>
      </c>
      <c r="H245" s="357">
        <v>0</v>
      </c>
      <c r="I245" s="357">
        <v>0</v>
      </c>
      <c r="J245" s="357">
        <f t="shared" si="55"/>
        <v>0</v>
      </c>
      <c r="K245" s="357"/>
      <c r="L245" s="358">
        <f t="shared" si="56"/>
        <v>0</v>
      </c>
      <c r="M245" s="344">
        <f>M244+1</f>
        <v>426</v>
      </c>
    </row>
    <row r="246" spans="1:14" ht="12" x14ac:dyDescent="0.2">
      <c r="A246" s="333" t="s">
        <v>393</v>
      </c>
      <c r="B246" s="349">
        <v>427</v>
      </c>
      <c r="C246" s="347"/>
      <c r="D246" s="342"/>
      <c r="E246" s="342" t="s">
        <v>547</v>
      </c>
      <c r="F246" s="382">
        <v>0</v>
      </c>
      <c r="G246" s="357">
        <v>0</v>
      </c>
      <c r="H246" s="357">
        <v>0</v>
      </c>
      <c r="I246" s="357">
        <v>0</v>
      </c>
      <c r="J246" s="357">
        <f t="shared" si="55"/>
        <v>0</v>
      </c>
      <c r="K246" s="357"/>
      <c r="L246" s="358">
        <f t="shared" si="56"/>
        <v>0</v>
      </c>
      <c r="M246" s="349">
        <v>427</v>
      </c>
      <c r="N246" s="333" t="s">
        <v>370</v>
      </c>
    </row>
    <row r="247" spans="1:14" ht="12" x14ac:dyDescent="0.2">
      <c r="A247" s="333" t="s">
        <v>382</v>
      </c>
      <c r="B247" s="349">
        <f t="shared" ref="B247:B254" si="57">B246+1</f>
        <v>428</v>
      </c>
      <c r="C247" s="347"/>
      <c r="D247" s="342"/>
      <c r="E247" s="342" t="s">
        <v>548</v>
      </c>
      <c r="F247" s="382">
        <v>0</v>
      </c>
      <c r="G247" s="357">
        <v>0</v>
      </c>
      <c r="H247" s="357">
        <v>0</v>
      </c>
      <c r="I247" s="357">
        <v>0</v>
      </c>
      <c r="J247" s="357">
        <f t="shared" si="55"/>
        <v>0</v>
      </c>
      <c r="K247" s="357"/>
      <c r="L247" s="358">
        <f t="shared" si="56"/>
        <v>0</v>
      </c>
      <c r="M247" s="349">
        <f t="shared" ref="M247:M254" si="58">M246+1</f>
        <v>428</v>
      </c>
      <c r="N247" s="333" t="s">
        <v>374</v>
      </c>
    </row>
    <row r="248" spans="1:14" ht="12" x14ac:dyDescent="0.2">
      <c r="A248" s="333" t="s">
        <v>382</v>
      </c>
      <c r="B248" s="349">
        <f t="shared" si="57"/>
        <v>429</v>
      </c>
      <c r="C248" s="347"/>
      <c r="D248" s="342"/>
      <c r="E248" s="342" t="s">
        <v>549</v>
      </c>
      <c r="F248" s="382">
        <v>0</v>
      </c>
      <c r="G248" s="357">
        <v>0</v>
      </c>
      <c r="H248" s="357">
        <v>0</v>
      </c>
      <c r="I248" s="357">
        <v>0</v>
      </c>
      <c r="J248" s="357">
        <f t="shared" si="55"/>
        <v>0</v>
      </c>
      <c r="K248" s="357"/>
      <c r="L248" s="358">
        <f t="shared" si="56"/>
        <v>0</v>
      </c>
      <c r="M248" s="349">
        <f t="shared" si="58"/>
        <v>429</v>
      </c>
      <c r="N248" s="333" t="s">
        <v>372</v>
      </c>
    </row>
    <row r="249" spans="1:14" ht="12" x14ac:dyDescent="0.2">
      <c r="A249" s="333" t="s">
        <v>399</v>
      </c>
      <c r="B249" s="349">
        <f t="shared" si="57"/>
        <v>430</v>
      </c>
      <c r="C249" s="347"/>
      <c r="D249" s="342"/>
      <c r="E249" s="342" t="s">
        <v>507</v>
      </c>
      <c r="F249" s="382">
        <v>0</v>
      </c>
      <c r="G249" s="357">
        <v>0</v>
      </c>
      <c r="H249" s="357">
        <v>0</v>
      </c>
      <c r="I249" s="357">
        <v>0</v>
      </c>
      <c r="J249" s="357">
        <f t="shared" si="55"/>
        <v>0</v>
      </c>
      <c r="K249" s="357"/>
      <c r="L249" s="358">
        <f t="shared" si="56"/>
        <v>0</v>
      </c>
      <c r="M249" s="349">
        <f t="shared" si="58"/>
        <v>430</v>
      </c>
      <c r="N249" s="333" t="s">
        <v>378</v>
      </c>
    </row>
    <row r="250" spans="1:14" ht="12" x14ac:dyDescent="0.2">
      <c r="A250" s="333" t="s">
        <v>372</v>
      </c>
      <c r="B250" s="349">
        <f t="shared" si="57"/>
        <v>431</v>
      </c>
      <c r="C250" s="347"/>
      <c r="D250" s="342"/>
      <c r="E250" s="342" t="s">
        <v>508</v>
      </c>
      <c r="F250" s="382">
        <v>0</v>
      </c>
      <c r="G250" s="357">
        <v>0</v>
      </c>
      <c r="H250" s="357">
        <v>0</v>
      </c>
      <c r="I250" s="357">
        <v>0</v>
      </c>
      <c r="J250" s="357">
        <f t="shared" si="55"/>
        <v>0</v>
      </c>
      <c r="K250" s="357"/>
      <c r="L250" s="358">
        <f t="shared" si="56"/>
        <v>0</v>
      </c>
      <c r="M250" s="349">
        <f t="shared" si="58"/>
        <v>431</v>
      </c>
    </row>
    <row r="251" spans="1:14" ht="12" x14ac:dyDescent="0.2">
      <c r="A251" s="333" t="s">
        <v>376</v>
      </c>
      <c r="B251" s="349">
        <f t="shared" si="57"/>
        <v>432</v>
      </c>
      <c r="C251" s="347"/>
      <c r="D251" s="342"/>
      <c r="E251" s="342" t="s">
        <v>516</v>
      </c>
      <c r="F251" s="382">
        <v>0</v>
      </c>
      <c r="G251" s="357">
        <v>0</v>
      </c>
      <c r="H251" s="357">
        <v>0</v>
      </c>
      <c r="I251" s="357">
        <v>0</v>
      </c>
      <c r="J251" s="357">
        <f t="shared" si="55"/>
        <v>0</v>
      </c>
      <c r="K251" s="357"/>
      <c r="L251" s="358">
        <f t="shared" si="56"/>
        <v>0</v>
      </c>
      <c r="M251" s="349">
        <f t="shared" si="58"/>
        <v>432</v>
      </c>
      <c r="N251" s="333" t="s">
        <v>381</v>
      </c>
    </row>
    <row r="252" spans="1:14" ht="12" x14ac:dyDescent="0.2">
      <c r="B252" s="349">
        <f t="shared" si="57"/>
        <v>433</v>
      </c>
      <c r="C252" s="347"/>
      <c r="D252" s="342"/>
      <c r="E252" s="342" t="s">
        <v>517</v>
      </c>
      <c r="F252" s="382">
        <v>0</v>
      </c>
      <c r="G252" s="357">
        <v>0</v>
      </c>
      <c r="H252" s="357">
        <v>0</v>
      </c>
      <c r="I252" s="357">
        <v>0</v>
      </c>
      <c r="J252" s="357">
        <f t="shared" si="55"/>
        <v>0</v>
      </c>
      <c r="K252" s="357"/>
      <c r="L252" s="358">
        <f t="shared" si="56"/>
        <v>0</v>
      </c>
      <c r="M252" s="349">
        <f t="shared" si="58"/>
        <v>433</v>
      </c>
      <c r="N252" s="333" t="s">
        <v>382</v>
      </c>
    </row>
    <row r="253" spans="1:14" ht="12" x14ac:dyDescent="0.2">
      <c r="A253" s="333" t="s">
        <v>370</v>
      </c>
      <c r="B253" s="349">
        <f t="shared" si="57"/>
        <v>434</v>
      </c>
      <c r="C253" s="347"/>
      <c r="D253" s="342"/>
      <c r="E253" s="342" t="s">
        <v>293</v>
      </c>
      <c r="F253" s="382">
        <v>0</v>
      </c>
      <c r="G253" s="357">
        <v>0</v>
      </c>
      <c r="H253" s="357">
        <v>0</v>
      </c>
      <c r="I253" s="357">
        <v>0</v>
      </c>
      <c r="J253" s="357">
        <f t="shared" si="55"/>
        <v>0</v>
      </c>
      <c r="K253" s="357"/>
      <c r="L253" s="358">
        <f t="shared" si="56"/>
        <v>0</v>
      </c>
      <c r="M253" s="349">
        <f t="shared" si="58"/>
        <v>434</v>
      </c>
      <c r="N253" s="333" t="s">
        <v>375</v>
      </c>
    </row>
    <row r="254" spans="1:14" ht="12" x14ac:dyDescent="0.2">
      <c r="A254" s="333" t="s">
        <v>409</v>
      </c>
      <c r="B254" s="349">
        <f t="shared" si="57"/>
        <v>435</v>
      </c>
      <c r="C254" s="347"/>
      <c r="D254" s="342" t="s">
        <v>557</v>
      </c>
      <c r="E254" s="342"/>
      <c r="F254" s="385">
        <f>SUM(F241:F253)+SUM(F227:F228)</f>
        <v>0</v>
      </c>
      <c r="G254" s="386">
        <f>SUM(G241:G253)+SUM(G227:G228)</f>
        <v>0</v>
      </c>
      <c r="H254" s="386">
        <f t="shared" ref="H254:I254" si="59">SUM(H241:H253)+SUM(H227:H228)</f>
        <v>0</v>
      </c>
      <c r="I254" s="386">
        <f t="shared" si="59"/>
        <v>0</v>
      </c>
      <c r="J254" s="357">
        <f t="shared" ref="J254" si="60">SUM(F254:I254)</f>
        <v>0</v>
      </c>
      <c r="K254" s="357"/>
      <c r="L254" s="358">
        <f t="shared" si="56"/>
        <v>0</v>
      </c>
      <c r="M254" s="349">
        <f t="shared" si="58"/>
        <v>435</v>
      </c>
      <c r="N254" s="333" t="s">
        <v>392</v>
      </c>
    </row>
    <row r="255" spans="1:14" ht="12" x14ac:dyDescent="0.2">
      <c r="A255" s="333" t="s">
        <v>410</v>
      </c>
      <c r="B255" s="344"/>
      <c r="C255" s="350"/>
      <c r="D255" s="338" t="s">
        <v>558</v>
      </c>
      <c r="E255" s="338"/>
      <c r="F255" s="387"/>
      <c r="G255" s="394"/>
      <c r="H255" s="394"/>
      <c r="I255" s="394"/>
      <c r="J255" s="394"/>
      <c r="K255" s="394"/>
      <c r="L255" s="395"/>
      <c r="M255" s="344"/>
      <c r="N255" s="333" t="s">
        <v>375</v>
      </c>
    </row>
    <row r="256" spans="1:14" ht="12" x14ac:dyDescent="0.2">
      <c r="A256" s="333" t="s">
        <v>374</v>
      </c>
      <c r="B256" s="349">
        <v>501</v>
      </c>
      <c r="C256" s="347"/>
      <c r="D256" s="342"/>
      <c r="E256" s="342" t="s">
        <v>559</v>
      </c>
      <c r="F256" s="380">
        <v>0</v>
      </c>
      <c r="G256" s="357">
        <v>0</v>
      </c>
      <c r="H256" s="357">
        <v>0</v>
      </c>
      <c r="I256" s="357">
        <v>0</v>
      </c>
      <c r="J256" s="357">
        <f t="shared" ref="J256:J261" si="61">SUM(F256:I256)</f>
        <v>0</v>
      </c>
      <c r="K256" s="357"/>
      <c r="L256" s="358">
        <f t="shared" ref="L256:L261" si="62">J256</f>
        <v>0</v>
      </c>
      <c r="M256" s="349">
        <v>501</v>
      </c>
      <c r="N256" s="333" t="s">
        <v>372</v>
      </c>
    </row>
    <row r="257" spans="1:14" ht="12" x14ac:dyDescent="0.2">
      <c r="A257" s="333" t="s">
        <v>379</v>
      </c>
      <c r="B257" s="349">
        <f>B256+1</f>
        <v>502</v>
      </c>
      <c r="C257" s="347"/>
      <c r="D257" s="342"/>
      <c r="E257" s="342" t="s">
        <v>560</v>
      </c>
      <c r="F257" s="382">
        <v>0</v>
      </c>
      <c r="G257" s="357">
        <v>0</v>
      </c>
      <c r="H257" s="357">
        <v>0</v>
      </c>
      <c r="I257" s="357">
        <v>0</v>
      </c>
      <c r="J257" s="357">
        <f t="shared" si="61"/>
        <v>0</v>
      </c>
      <c r="K257" s="357"/>
      <c r="L257" s="358">
        <f t="shared" si="62"/>
        <v>0</v>
      </c>
      <c r="M257" s="349">
        <f>M256+1</f>
        <v>502</v>
      </c>
      <c r="N257" s="333" t="s">
        <v>376</v>
      </c>
    </row>
    <row r="258" spans="1:14" ht="12" x14ac:dyDescent="0.2">
      <c r="A258" s="333" t="s">
        <v>392</v>
      </c>
      <c r="B258" s="349">
        <f>B257+1</f>
        <v>503</v>
      </c>
      <c r="C258" s="347"/>
      <c r="D258" s="342"/>
      <c r="E258" s="342" t="s">
        <v>561</v>
      </c>
      <c r="F258" s="382">
        <v>0</v>
      </c>
      <c r="G258" s="357">
        <v>0</v>
      </c>
      <c r="H258" s="357">
        <v>0</v>
      </c>
      <c r="I258" s="357">
        <v>0</v>
      </c>
      <c r="J258" s="357">
        <f t="shared" si="61"/>
        <v>0</v>
      </c>
      <c r="K258" s="357"/>
      <c r="L258" s="358">
        <f t="shared" si="62"/>
        <v>0</v>
      </c>
      <c r="M258" s="349">
        <f>M257+1</f>
        <v>503</v>
      </c>
      <c r="N258" s="333" t="s">
        <v>401</v>
      </c>
    </row>
    <row r="259" spans="1:14" ht="12" x14ac:dyDescent="0.2">
      <c r="B259" s="349">
        <f>B258+1</f>
        <v>504</v>
      </c>
      <c r="C259" s="347"/>
      <c r="D259" s="342"/>
      <c r="E259" s="342" t="s">
        <v>562</v>
      </c>
      <c r="F259" s="382">
        <v>0</v>
      </c>
      <c r="G259" s="357">
        <v>0</v>
      </c>
      <c r="H259" s="357">
        <v>0</v>
      </c>
      <c r="I259" s="357">
        <v>0</v>
      </c>
      <c r="J259" s="357">
        <f t="shared" si="61"/>
        <v>0</v>
      </c>
      <c r="K259" s="357"/>
      <c r="L259" s="358">
        <f t="shared" si="62"/>
        <v>0</v>
      </c>
      <c r="M259" s="349">
        <f>M258+1</f>
        <v>504</v>
      </c>
    </row>
    <row r="260" spans="1:14" ht="12" x14ac:dyDescent="0.2">
      <c r="A260" s="333" t="s">
        <v>370</v>
      </c>
      <c r="B260" s="349">
        <f>B259+1</f>
        <v>505</v>
      </c>
      <c r="C260" s="347"/>
      <c r="D260" s="342"/>
      <c r="E260" s="342" t="s">
        <v>507</v>
      </c>
      <c r="F260" s="382">
        <v>0</v>
      </c>
      <c r="G260" s="357">
        <v>0</v>
      </c>
      <c r="H260" s="357">
        <v>0</v>
      </c>
      <c r="I260" s="357">
        <v>0</v>
      </c>
      <c r="J260" s="357">
        <f t="shared" si="61"/>
        <v>0</v>
      </c>
      <c r="K260" s="357"/>
      <c r="L260" s="358">
        <f t="shared" si="62"/>
        <v>0</v>
      </c>
      <c r="M260" s="349">
        <f>M259+1</f>
        <v>505</v>
      </c>
      <c r="N260" s="333" t="s">
        <v>405</v>
      </c>
    </row>
    <row r="261" spans="1:14" ht="12" x14ac:dyDescent="0.2">
      <c r="A261" s="333" t="s">
        <v>418</v>
      </c>
      <c r="B261" s="349">
        <f>B260+1</f>
        <v>506</v>
      </c>
      <c r="C261" s="347"/>
      <c r="D261" s="342" t="s">
        <v>563</v>
      </c>
      <c r="E261" s="342"/>
      <c r="F261" s="400">
        <f>SUM(F256:F260)</f>
        <v>0</v>
      </c>
      <c r="G261" s="401">
        <f>SUM(G256:G260)</f>
        <v>0</v>
      </c>
      <c r="H261" s="401">
        <f t="shared" ref="H261:I261" si="63">SUM(H256:H260)</f>
        <v>0</v>
      </c>
      <c r="I261" s="401">
        <f t="shared" si="63"/>
        <v>0</v>
      </c>
      <c r="J261" s="357">
        <f t="shared" si="61"/>
        <v>0</v>
      </c>
      <c r="K261" s="357"/>
      <c r="L261" s="358">
        <f t="shared" si="62"/>
        <v>0</v>
      </c>
      <c r="M261" s="349">
        <f>M260+1</f>
        <v>506</v>
      </c>
      <c r="N261" s="333" t="s">
        <v>407</v>
      </c>
    </row>
    <row r="262" spans="1:14" ht="12" x14ac:dyDescent="0.2">
      <c r="A262" s="333">
        <v>1</v>
      </c>
      <c r="B262" s="344"/>
      <c r="C262" s="350"/>
      <c r="D262" s="338" t="s">
        <v>564</v>
      </c>
      <c r="E262" s="338"/>
      <c r="F262" s="387"/>
      <c r="G262" s="394"/>
      <c r="H262" s="394"/>
      <c r="I262" s="394"/>
      <c r="J262" s="394"/>
      <c r="K262" s="394"/>
      <c r="L262" s="395"/>
      <c r="M262" s="344"/>
      <c r="N262" s="333" t="s">
        <v>401</v>
      </c>
    </row>
    <row r="263" spans="1:14" ht="12" x14ac:dyDescent="0.2">
      <c r="B263" s="349">
        <v>507</v>
      </c>
      <c r="C263" s="349" t="s">
        <v>253</v>
      </c>
      <c r="D263" s="342"/>
      <c r="E263" s="342" t="s">
        <v>503</v>
      </c>
      <c r="F263" s="380">
        <v>0</v>
      </c>
      <c r="G263" s="357">
        <v>0</v>
      </c>
      <c r="H263" s="357">
        <v>0</v>
      </c>
      <c r="I263" s="357">
        <v>0</v>
      </c>
      <c r="J263" s="357">
        <f t="shared" ref="J263:J273" si="64">SUM(F263:I263)</f>
        <v>0</v>
      </c>
      <c r="K263" s="357"/>
      <c r="L263" s="358">
        <f t="shared" ref="L263:L273" si="65">J263</f>
        <v>0</v>
      </c>
      <c r="M263" s="349">
        <v>507</v>
      </c>
      <c r="N263" s="333" t="s">
        <v>379</v>
      </c>
    </row>
    <row r="264" spans="1:14" ht="12" x14ac:dyDescent="0.2">
      <c r="A264" s="330" t="s">
        <v>422</v>
      </c>
      <c r="B264" s="349">
        <f t="shared" ref="B264:B273" si="66">B263+1</f>
        <v>508</v>
      </c>
      <c r="C264" s="349" t="s">
        <v>253</v>
      </c>
      <c r="D264" s="342"/>
      <c r="E264" s="342" t="s">
        <v>565</v>
      </c>
      <c r="F264" s="382">
        <v>0</v>
      </c>
      <c r="G264" s="357">
        <v>0</v>
      </c>
      <c r="H264" s="357">
        <v>0</v>
      </c>
      <c r="I264" s="357">
        <v>0</v>
      </c>
      <c r="J264" s="357">
        <f t="shared" si="64"/>
        <v>0</v>
      </c>
      <c r="K264" s="357"/>
      <c r="L264" s="358">
        <f t="shared" si="65"/>
        <v>0</v>
      </c>
      <c r="M264" s="349">
        <f t="shared" ref="M264:M273" si="67">M263+1</f>
        <v>508</v>
      </c>
    </row>
    <row r="265" spans="1:14" ht="12" x14ac:dyDescent="0.2">
      <c r="A265" s="330" t="s">
        <v>399</v>
      </c>
      <c r="B265" s="349">
        <f t="shared" si="66"/>
        <v>509</v>
      </c>
      <c r="C265" s="349" t="s">
        <v>253</v>
      </c>
      <c r="D265" s="342"/>
      <c r="E265" s="342" t="s">
        <v>566</v>
      </c>
      <c r="F265" s="382">
        <v>0</v>
      </c>
      <c r="G265" s="357">
        <v>0</v>
      </c>
      <c r="H265" s="357">
        <v>0</v>
      </c>
      <c r="I265" s="357">
        <v>0</v>
      </c>
      <c r="J265" s="357">
        <f t="shared" si="64"/>
        <v>0</v>
      </c>
      <c r="K265" s="357"/>
      <c r="L265" s="358">
        <f t="shared" si="65"/>
        <v>0</v>
      </c>
      <c r="M265" s="402">
        <f t="shared" si="67"/>
        <v>509</v>
      </c>
      <c r="N265" s="333" t="s">
        <v>413</v>
      </c>
    </row>
    <row r="266" spans="1:14" ht="12" x14ac:dyDescent="0.2">
      <c r="A266" s="330" t="s">
        <v>410</v>
      </c>
      <c r="B266" s="349">
        <f t="shared" si="66"/>
        <v>510</v>
      </c>
      <c r="C266" s="349" t="s">
        <v>253</v>
      </c>
      <c r="D266" s="342"/>
      <c r="E266" s="342" t="s">
        <v>567</v>
      </c>
      <c r="F266" s="382">
        <v>0</v>
      </c>
      <c r="G266" s="357">
        <v>0</v>
      </c>
      <c r="H266" s="357">
        <v>0</v>
      </c>
      <c r="I266" s="357">
        <v>0</v>
      </c>
      <c r="J266" s="357">
        <f t="shared" si="64"/>
        <v>0</v>
      </c>
      <c r="K266" s="357"/>
      <c r="L266" s="358">
        <f t="shared" si="65"/>
        <v>0</v>
      </c>
      <c r="M266" s="349">
        <f t="shared" si="67"/>
        <v>510</v>
      </c>
      <c r="N266" s="333" t="s">
        <v>409</v>
      </c>
    </row>
    <row r="267" spans="1:14" ht="12" x14ac:dyDescent="0.2">
      <c r="A267" s="330" t="s">
        <v>410</v>
      </c>
      <c r="B267" s="349">
        <f t="shared" si="66"/>
        <v>511</v>
      </c>
      <c r="C267" s="349" t="s">
        <v>253</v>
      </c>
      <c r="D267" s="342"/>
      <c r="E267" s="342" t="s">
        <v>548</v>
      </c>
      <c r="F267" s="382">
        <v>0</v>
      </c>
      <c r="G267" s="357">
        <v>0</v>
      </c>
      <c r="H267" s="357">
        <v>0</v>
      </c>
      <c r="I267" s="357">
        <v>0</v>
      </c>
      <c r="J267" s="357">
        <f t="shared" si="64"/>
        <v>0</v>
      </c>
      <c r="K267" s="357"/>
      <c r="L267" s="358">
        <f t="shared" si="65"/>
        <v>0</v>
      </c>
      <c r="M267" s="349">
        <f t="shared" si="67"/>
        <v>511</v>
      </c>
      <c r="N267" s="333" t="s">
        <v>372</v>
      </c>
    </row>
    <row r="268" spans="1:14" ht="12" x14ac:dyDescent="0.2">
      <c r="A268" s="330" t="s">
        <v>376</v>
      </c>
      <c r="B268" s="349">
        <f t="shared" si="66"/>
        <v>512</v>
      </c>
      <c r="C268" s="349" t="s">
        <v>253</v>
      </c>
      <c r="D268" s="342"/>
      <c r="E268" s="342" t="s">
        <v>507</v>
      </c>
      <c r="F268" s="382">
        <v>0</v>
      </c>
      <c r="G268" s="357">
        <v>0</v>
      </c>
      <c r="H268" s="357">
        <v>0</v>
      </c>
      <c r="I268" s="357">
        <v>0</v>
      </c>
      <c r="J268" s="357">
        <f t="shared" si="64"/>
        <v>0</v>
      </c>
      <c r="K268" s="357"/>
      <c r="L268" s="358">
        <f t="shared" si="65"/>
        <v>0</v>
      </c>
      <c r="M268" s="349">
        <f t="shared" si="67"/>
        <v>512</v>
      </c>
      <c r="N268" s="333" t="s">
        <v>379</v>
      </c>
    </row>
    <row r="269" spans="1:14" ht="12" x14ac:dyDescent="0.2">
      <c r="A269" s="330" t="s">
        <v>409</v>
      </c>
      <c r="B269" s="349">
        <f t="shared" si="66"/>
        <v>513</v>
      </c>
      <c r="C269" s="349" t="s">
        <v>253</v>
      </c>
      <c r="D269" s="342"/>
      <c r="E269" s="342" t="s">
        <v>568</v>
      </c>
      <c r="F269" s="382">
        <v>0</v>
      </c>
      <c r="G269" s="357">
        <v>0</v>
      </c>
      <c r="H269" s="357">
        <v>0</v>
      </c>
      <c r="I269" s="357">
        <v>0</v>
      </c>
      <c r="J269" s="357">
        <f t="shared" si="64"/>
        <v>0</v>
      </c>
      <c r="K269" s="357"/>
      <c r="L269" s="358">
        <f t="shared" si="65"/>
        <v>0</v>
      </c>
      <c r="M269" s="349">
        <f t="shared" si="67"/>
        <v>513</v>
      </c>
    </row>
    <row r="270" spans="1:14" ht="12" x14ac:dyDescent="0.2">
      <c r="A270" s="330" t="s">
        <v>479</v>
      </c>
      <c r="B270" s="349">
        <f t="shared" si="66"/>
        <v>514</v>
      </c>
      <c r="C270" s="349" t="s">
        <v>253</v>
      </c>
      <c r="D270" s="342"/>
      <c r="E270" s="342" t="s">
        <v>516</v>
      </c>
      <c r="F270" s="382">
        <v>0</v>
      </c>
      <c r="G270" s="357">
        <v>0</v>
      </c>
      <c r="H270" s="357">
        <v>0</v>
      </c>
      <c r="I270" s="357">
        <v>0</v>
      </c>
      <c r="J270" s="357">
        <f t="shared" si="64"/>
        <v>0</v>
      </c>
      <c r="K270" s="357"/>
      <c r="L270" s="358">
        <f t="shared" si="65"/>
        <v>0</v>
      </c>
      <c r="M270" s="349">
        <f t="shared" si="67"/>
        <v>514</v>
      </c>
      <c r="N270" s="333">
        <v>2</v>
      </c>
    </row>
    <row r="271" spans="1:14" ht="12" x14ac:dyDescent="0.2">
      <c r="A271" s="330" t="s">
        <v>409</v>
      </c>
      <c r="B271" s="349">
        <f t="shared" si="66"/>
        <v>515</v>
      </c>
      <c r="C271" s="349" t="s">
        <v>253</v>
      </c>
      <c r="D271" s="342"/>
      <c r="E271" s="342" t="s">
        <v>517</v>
      </c>
      <c r="F271" s="382">
        <v>0</v>
      </c>
      <c r="G271" s="357">
        <v>0</v>
      </c>
      <c r="H271" s="357">
        <v>0</v>
      </c>
      <c r="I271" s="357">
        <v>0</v>
      </c>
      <c r="J271" s="357">
        <f t="shared" si="64"/>
        <v>0</v>
      </c>
      <c r="K271" s="357"/>
      <c r="L271" s="358">
        <f t="shared" si="65"/>
        <v>0</v>
      </c>
      <c r="M271" s="349">
        <f t="shared" si="67"/>
        <v>515</v>
      </c>
      <c r="N271" s="333">
        <v>0</v>
      </c>
    </row>
    <row r="272" spans="1:14" ht="12" x14ac:dyDescent="0.2">
      <c r="A272" s="330" t="s">
        <v>382</v>
      </c>
      <c r="B272" s="349">
        <f t="shared" si="66"/>
        <v>516</v>
      </c>
      <c r="C272" s="349" t="s">
        <v>253</v>
      </c>
      <c r="D272" s="342"/>
      <c r="E272" s="342" t="s">
        <v>293</v>
      </c>
      <c r="F272" s="382">
        <v>0</v>
      </c>
      <c r="G272" s="357">
        <v>0</v>
      </c>
      <c r="H272" s="357">
        <v>0</v>
      </c>
      <c r="I272" s="357">
        <v>0</v>
      </c>
      <c r="J272" s="357">
        <f t="shared" si="64"/>
        <v>0</v>
      </c>
      <c r="K272" s="357"/>
      <c r="L272" s="358">
        <f t="shared" si="65"/>
        <v>0</v>
      </c>
      <c r="M272" s="349">
        <f t="shared" si="67"/>
        <v>516</v>
      </c>
      <c r="N272" s="333">
        <f>N211</f>
        <v>2</v>
      </c>
    </row>
    <row r="273" spans="1:14" ht="12" x14ac:dyDescent="0.2">
      <c r="A273" s="330" t="s">
        <v>392</v>
      </c>
      <c r="B273" s="349">
        <f t="shared" si="66"/>
        <v>517</v>
      </c>
      <c r="C273" s="349" t="s">
        <v>253</v>
      </c>
      <c r="D273" s="342" t="s">
        <v>569</v>
      </c>
      <c r="E273" s="342"/>
      <c r="F273" s="385">
        <f>SUM(F263:F272)</f>
        <v>0</v>
      </c>
      <c r="G273" s="386">
        <f>SUM(G263:G272)</f>
        <v>0</v>
      </c>
      <c r="H273" s="386">
        <f t="shared" ref="H273:I273" si="68">SUM(H263:H272)</f>
        <v>0</v>
      </c>
      <c r="I273" s="386">
        <f t="shared" si="68"/>
        <v>0</v>
      </c>
      <c r="J273" s="357">
        <f t="shared" si="64"/>
        <v>0</v>
      </c>
      <c r="K273" s="357"/>
      <c r="L273" s="358">
        <f t="shared" si="65"/>
        <v>0</v>
      </c>
      <c r="M273" s="402">
        <f t="shared" si="67"/>
        <v>517</v>
      </c>
      <c r="N273" s="333">
        <f>N212</f>
        <v>3</v>
      </c>
    </row>
    <row r="274" spans="1:14" ht="12" x14ac:dyDescent="0.2">
      <c r="B274" s="338"/>
      <c r="C274" s="338"/>
      <c r="D274" s="338"/>
      <c r="E274" s="338"/>
      <c r="F274" s="363"/>
      <c r="G274" s="363"/>
      <c r="H274" s="363"/>
      <c r="I274" s="363"/>
      <c r="J274" s="363"/>
      <c r="K274" s="363"/>
      <c r="L274" s="363"/>
      <c r="M274" s="338"/>
    </row>
    <row r="275" spans="1:14" ht="12" x14ac:dyDescent="0.2">
      <c r="A275" s="333" t="s">
        <v>370</v>
      </c>
      <c r="B275" s="364" t="s">
        <v>447</v>
      </c>
      <c r="C275" s="324"/>
      <c r="D275" s="324"/>
      <c r="E275" s="324"/>
      <c r="F275" s="365"/>
      <c r="G275" s="365"/>
      <c r="H275" s="365"/>
      <c r="I275" s="365"/>
      <c r="J275" s="365"/>
      <c r="K275" s="365"/>
      <c r="L275" s="365"/>
      <c r="M275" s="366"/>
      <c r="N275" s="333" t="s">
        <v>370</v>
      </c>
    </row>
    <row r="276" spans="1:14" ht="12" x14ac:dyDescent="0.2">
      <c r="A276" s="333" t="s">
        <v>372</v>
      </c>
      <c r="B276" s="334" t="s">
        <v>373</v>
      </c>
      <c r="C276" s="335"/>
      <c r="D276" s="335"/>
      <c r="E276" s="335"/>
      <c r="F276" s="367"/>
      <c r="G276" s="367"/>
      <c r="H276" s="367"/>
      <c r="I276" s="367"/>
      <c r="J276" s="367"/>
      <c r="K276" s="367"/>
      <c r="L276" s="367"/>
      <c r="M276" s="336"/>
      <c r="N276" s="333" t="s">
        <v>374</v>
      </c>
    </row>
    <row r="277" spans="1:14" ht="12" x14ac:dyDescent="0.2">
      <c r="A277" s="333" t="s">
        <v>381</v>
      </c>
      <c r="B277" s="341"/>
      <c r="C277" s="342"/>
      <c r="D277" s="342"/>
      <c r="E277" s="342"/>
      <c r="F277" s="368"/>
      <c r="G277" s="368"/>
      <c r="H277" s="368"/>
      <c r="I277" s="368"/>
      <c r="J277" s="368"/>
      <c r="K277" s="368"/>
      <c r="L277" s="368"/>
      <c r="M277" s="348"/>
      <c r="N277" s="333" t="s">
        <v>372</v>
      </c>
    </row>
    <row r="278" spans="1:14" ht="12" x14ac:dyDescent="0.2">
      <c r="A278" s="333" t="s">
        <v>376</v>
      </c>
      <c r="B278" s="344"/>
      <c r="C278" s="344"/>
      <c r="D278" s="345"/>
      <c r="E278" s="346"/>
      <c r="F278" s="369"/>
      <c r="G278" s="369"/>
      <c r="H278" s="369"/>
      <c r="I278" s="369"/>
      <c r="J278" s="369"/>
      <c r="K278" s="369"/>
      <c r="L278" s="369"/>
      <c r="M278" s="344"/>
      <c r="N278" s="333" t="s">
        <v>378</v>
      </c>
    </row>
    <row r="279" spans="1:14" ht="12" x14ac:dyDescent="0.2">
      <c r="A279" s="333" t="s">
        <v>379</v>
      </c>
      <c r="B279" s="344"/>
      <c r="C279" s="344"/>
      <c r="D279" s="345"/>
      <c r="E279" s="346"/>
      <c r="F279" s="369"/>
      <c r="G279" s="369" t="s">
        <v>383</v>
      </c>
      <c r="H279" s="369"/>
      <c r="I279" s="369"/>
      <c r="J279" s="369" t="s">
        <v>384</v>
      </c>
      <c r="K279" s="369"/>
      <c r="L279" s="369"/>
      <c r="M279" s="344"/>
    </row>
    <row r="280" spans="1:14" ht="12" x14ac:dyDescent="0.2">
      <c r="A280" s="333" t="s">
        <v>374</v>
      </c>
      <c r="B280" s="344" t="s">
        <v>81</v>
      </c>
      <c r="C280" s="344" t="s">
        <v>191</v>
      </c>
      <c r="D280" s="345"/>
      <c r="E280" s="346" t="s">
        <v>385</v>
      </c>
      <c r="F280" s="369" t="s">
        <v>386</v>
      </c>
      <c r="G280" s="369" t="s">
        <v>387</v>
      </c>
      <c r="H280" s="369" t="s">
        <v>388</v>
      </c>
      <c r="I280" s="369" t="s">
        <v>389</v>
      </c>
      <c r="J280" s="369" t="s">
        <v>390</v>
      </c>
      <c r="K280" s="369" t="s">
        <v>391</v>
      </c>
      <c r="L280" s="369" t="s">
        <v>384</v>
      </c>
      <c r="M280" s="344" t="s">
        <v>81</v>
      </c>
      <c r="N280" s="333" t="s">
        <v>381</v>
      </c>
    </row>
    <row r="281" spans="1:14" ht="12" x14ac:dyDescent="0.2">
      <c r="A281" s="333" t="s">
        <v>372</v>
      </c>
      <c r="B281" s="344" t="s">
        <v>90</v>
      </c>
      <c r="C281" s="344" t="s">
        <v>195</v>
      </c>
      <c r="D281" s="345"/>
      <c r="E281" s="346"/>
      <c r="F281" s="369" t="s">
        <v>394</v>
      </c>
      <c r="G281" s="369" t="s">
        <v>395</v>
      </c>
      <c r="H281" s="369" t="s">
        <v>396</v>
      </c>
      <c r="I281" s="369"/>
      <c r="J281" s="369" t="s">
        <v>397</v>
      </c>
      <c r="K281" s="369"/>
      <c r="L281" s="369"/>
      <c r="M281" s="344" t="s">
        <v>90</v>
      </c>
      <c r="N281" s="333" t="s">
        <v>382</v>
      </c>
    </row>
    <row r="282" spans="1:14" ht="12.75" thickBot="1" x14ac:dyDescent="0.25">
      <c r="A282" s="333" t="s">
        <v>378</v>
      </c>
      <c r="B282" s="347"/>
      <c r="C282" s="347"/>
      <c r="D282" s="341"/>
      <c r="E282" s="348" t="s">
        <v>20</v>
      </c>
      <c r="F282" s="384" t="s">
        <v>23</v>
      </c>
      <c r="G282" s="384" t="s">
        <v>26</v>
      </c>
      <c r="H282" s="384" t="s">
        <v>33</v>
      </c>
      <c r="I282" s="384" t="s">
        <v>37</v>
      </c>
      <c r="J282" s="384" t="s">
        <v>94</v>
      </c>
      <c r="K282" s="384" t="s">
        <v>95</v>
      </c>
      <c r="L282" s="384" t="s">
        <v>267</v>
      </c>
      <c r="M282" s="349"/>
      <c r="N282" s="333" t="s">
        <v>375</v>
      </c>
    </row>
    <row r="283" spans="1:14" ht="12" x14ac:dyDescent="0.2">
      <c r="B283" s="344"/>
      <c r="C283" s="350"/>
      <c r="D283" s="338" t="s">
        <v>570</v>
      </c>
      <c r="E283" s="338"/>
      <c r="F283" s="351"/>
      <c r="G283" s="352"/>
      <c r="H283" s="352"/>
      <c r="I283" s="352"/>
      <c r="J283" s="352"/>
      <c r="K283" s="352"/>
      <c r="L283" s="353"/>
      <c r="M283" s="344"/>
      <c r="N283" s="333" t="s">
        <v>392</v>
      </c>
    </row>
    <row r="284" spans="1:14" ht="12" x14ac:dyDescent="0.2">
      <c r="A284" s="333" t="s">
        <v>393</v>
      </c>
      <c r="B284" s="349">
        <v>518</v>
      </c>
      <c r="C284" s="347"/>
      <c r="D284" s="342"/>
      <c r="E284" s="342" t="s">
        <v>503</v>
      </c>
      <c r="F284" s="380">
        <v>0</v>
      </c>
      <c r="G284" s="357">
        <v>0</v>
      </c>
      <c r="H284" s="357">
        <v>0</v>
      </c>
      <c r="I284" s="357">
        <v>0</v>
      </c>
      <c r="J284" s="357">
        <f t="shared" ref="J284:J293" si="69">SUM(F284:I284)</f>
        <v>0</v>
      </c>
      <c r="K284" s="357"/>
      <c r="L284" s="358">
        <f t="shared" ref="L284:L294" si="70">J284</f>
        <v>0</v>
      </c>
      <c r="M284" s="349">
        <v>518</v>
      </c>
      <c r="N284" s="333" t="s">
        <v>375</v>
      </c>
    </row>
    <row r="285" spans="1:14" ht="12" x14ac:dyDescent="0.2">
      <c r="A285" s="333" t="s">
        <v>382</v>
      </c>
      <c r="B285" s="349">
        <f t="shared" ref="B285:B294" si="71">B284+1</f>
        <v>519</v>
      </c>
      <c r="C285" s="347"/>
      <c r="D285" s="342"/>
      <c r="E285" s="342" t="s">
        <v>571</v>
      </c>
      <c r="F285" s="382">
        <v>0</v>
      </c>
      <c r="G285" s="357">
        <v>0</v>
      </c>
      <c r="H285" s="357">
        <v>0</v>
      </c>
      <c r="I285" s="357">
        <v>0</v>
      </c>
      <c r="J285" s="357">
        <f t="shared" si="69"/>
        <v>0</v>
      </c>
      <c r="K285" s="357"/>
      <c r="L285" s="358">
        <f t="shared" si="70"/>
        <v>0</v>
      </c>
      <c r="M285" s="349">
        <f t="shared" ref="M285:M294" si="72">M284+1</f>
        <v>519</v>
      </c>
      <c r="N285" s="333" t="s">
        <v>372</v>
      </c>
    </row>
    <row r="286" spans="1:14" ht="12" x14ac:dyDescent="0.2">
      <c r="A286" s="333" t="s">
        <v>382</v>
      </c>
      <c r="B286" s="349">
        <f t="shared" si="71"/>
        <v>520</v>
      </c>
      <c r="C286" s="347"/>
      <c r="D286" s="342"/>
      <c r="E286" s="342" t="s">
        <v>572</v>
      </c>
      <c r="F286" s="382">
        <v>0</v>
      </c>
      <c r="G286" s="357">
        <v>0</v>
      </c>
      <c r="H286" s="357">
        <v>0</v>
      </c>
      <c r="I286" s="357">
        <v>0</v>
      </c>
      <c r="J286" s="357">
        <f t="shared" si="69"/>
        <v>0</v>
      </c>
      <c r="K286" s="357"/>
      <c r="L286" s="358">
        <f t="shared" si="70"/>
        <v>0</v>
      </c>
      <c r="M286" s="349">
        <f t="shared" si="72"/>
        <v>520</v>
      </c>
      <c r="N286" s="333" t="s">
        <v>376</v>
      </c>
    </row>
    <row r="287" spans="1:14" ht="12" x14ac:dyDescent="0.2">
      <c r="A287" s="333" t="s">
        <v>399</v>
      </c>
      <c r="B287" s="349">
        <f t="shared" si="71"/>
        <v>521</v>
      </c>
      <c r="C287" s="347"/>
      <c r="D287" s="342"/>
      <c r="E287" s="342" t="s">
        <v>573</v>
      </c>
      <c r="F287" s="382">
        <v>0</v>
      </c>
      <c r="G287" s="357">
        <v>0</v>
      </c>
      <c r="H287" s="357">
        <v>0</v>
      </c>
      <c r="I287" s="357">
        <v>0</v>
      </c>
      <c r="J287" s="357">
        <f t="shared" si="69"/>
        <v>0</v>
      </c>
      <c r="K287" s="357"/>
      <c r="L287" s="358">
        <f t="shared" si="70"/>
        <v>0</v>
      </c>
      <c r="M287" s="349">
        <f t="shared" si="72"/>
        <v>521</v>
      </c>
      <c r="N287" s="333" t="s">
        <v>401</v>
      </c>
    </row>
    <row r="288" spans="1:14" ht="12" x14ac:dyDescent="0.2">
      <c r="A288" s="333" t="s">
        <v>372</v>
      </c>
      <c r="B288" s="349">
        <f t="shared" si="71"/>
        <v>522</v>
      </c>
      <c r="C288" s="347"/>
      <c r="D288" s="342"/>
      <c r="E288" s="342" t="s">
        <v>507</v>
      </c>
      <c r="F288" s="382">
        <v>0</v>
      </c>
      <c r="G288" s="357">
        <v>0</v>
      </c>
      <c r="H288" s="357">
        <v>0</v>
      </c>
      <c r="I288" s="357">
        <v>0</v>
      </c>
      <c r="J288" s="357">
        <f t="shared" si="69"/>
        <v>0</v>
      </c>
      <c r="K288" s="357"/>
      <c r="L288" s="358">
        <f t="shared" si="70"/>
        <v>0</v>
      </c>
      <c r="M288" s="349">
        <f t="shared" si="72"/>
        <v>522</v>
      </c>
    </row>
    <row r="289" spans="1:14" ht="12" x14ac:dyDescent="0.2">
      <c r="A289" s="333" t="s">
        <v>376</v>
      </c>
      <c r="B289" s="349">
        <f t="shared" si="71"/>
        <v>523</v>
      </c>
      <c r="C289" s="347"/>
      <c r="D289" s="342"/>
      <c r="E289" s="342" t="s">
        <v>568</v>
      </c>
      <c r="F289" s="382">
        <v>0</v>
      </c>
      <c r="G289" s="357">
        <v>0</v>
      </c>
      <c r="H289" s="357">
        <v>0</v>
      </c>
      <c r="I289" s="357">
        <v>0</v>
      </c>
      <c r="J289" s="357">
        <f t="shared" si="69"/>
        <v>0</v>
      </c>
      <c r="K289" s="357"/>
      <c r="L289" s="358">
        <f t="shared" si="70"/>
        <v>0</v>
      </c>
      <c r="M289" s="349">
        <f t="shared" si="72"/>
        <v>523</v>
      </c>
      <c r="N289" s="333" t="s">
        <v>405</v>
      </c>
    </row>
    <row r="290" spans="1:14" ht="12" x14ac:dyDescent="0.2">
      <c r="B290" s="349">
        <f t="shared" si="71"/>
        <v>524</v>
      </c>
      <c r="C290" s="347"/>
      <c r="D290" s="342"/>
      <c r="E290" s="342" t="s">
        <v>516</v>
      </c>
      <c r="F290" s="382">
        <v>0</v>
      </c>
      <c r="G290" s="357">
        <v>0</v>
      </c>
      <c r="H290" s="357">
        <v>0</v>
      </c>
      <c r="I290" s="357">
        <v>0</v>
      </c>
      <c r="J290" s="357">
        <f t="shared" si="69"/>
        <v>0</v>
      </c>
      <c r="K290" s="357"/>
      <c r="L290" s="358">
        <f t="shared" si="70"/>
        <v>0</v>
      </c>
      <c r="M290" s="349">
        <f t="shared" si="72"/>
        <v>524</v>
      </c>
      <c r="N290" s="333" t="s">
        <v>407</v>
      </c>
    </row>
    <row r="291" spans="1:14" ht="12" x14ac:dyDescent="0.2">
      <c r="A291" s="333" t="s">
        <v>370</v>
      </c>
      <c r="B291" s="349">
        <f t="shared" si="71"/>
        <v>525</v>
      </c>
      <c r="C291" s="347"/>
      <c r="D291" s="342"/>
      <c r="E291" s="342" t="s">
        <v>517</v>
      </c>
      <c r="F291" s="382">
        <v>0</v>
      </c>
      <c r="G291" s="357">
        <v>0</v>
      </c>
      <c r="H291" s="357">
        <v>0</v>
      </c>
      <c r="I291" s="357">
        <v>0</v>
      </c>
      <c r="J291" s="357">
        <f t="shared" si="69"/>
        <v>0</v>
      </c>
      <c r="K291" s="357"/>
      <c r="L291" s="358">
        <f t="shared" si="70"/>
        <v>0</v>
      </c>
      <c r="M291" s="349">
        <f t="shared" si="72"/>
        <v>525</v>
      </c>
      <c r="N291" s="333" t="s">
        <v>401</v>
      </c>
    </row>
    <row r="292" spans="1:14" ht="12" x14ac:dyDescent="0.2">
      <c r="A292" s="333" t="s">
        <v>409</v>
      </c>
      <c r="B292" s="349">
        <f t="shared" si="71"/>
        <v>526</v>
      </c>
      <c r="C292" s="347"/>
      <c r="D292" s="342"/>
      <c r="E292" s="342" t="s">
        <v>293</v>
      </c>
      <c r="F292" s="382">
        <v>0</v>
      </c>
      <c r="G292" s="357">
        <v>0</v>
      </c>
      <c r="H292" s="357">
        <v>0</v>
      </c>
      <c r="I292" s="357">
        <v>0</v>
      </c>
      <c r="J292" s="357">
        <f t="shared" si="69"/>
        <v>0</v>
      </c>
      <c r="K292" s="357"/>
      <c r="L292" s="358">
        <f t="shared" si="70"/>
        <v>0</v>
      </c>
      <c r="M292" s="349">
        <f t="shared" si="72"/>
        <v>526</v>
      </c>
      <c r="N292" s="333" t="s">
        <v>379</v>
      </c>
    </row>
    <row r="293" spans="1:14" ht="12" x14ac:dyDescent="0.2">
      <c r="A293" s="333" t="s">
        <v>410</v>
      </c>
      <c r="B293" s="349">
        <f t="shared" si="71"/>
        <v>527</v>
      </c>
      <c r="C293" s="347"/>
      <c r="D293" s="342" t="s">
        <v>574</v>
      </c>
      <c r="E293" s="342"/>
      <c r="F293" s="391">
        <f>SUM(F284:F292)</f>
        <v>0</v>
      </c>
      <c r="G293" s="392">
        <f>SUM(G284:G292)</f>
        <v>0</v>
      </c>
      <c r="H293" s="392">
        <f t="shared" ref="H293:I293" si="73">SUM(H284:H292)</f>
        <v>0</v>
      </c>
      <c r="I293" s="392">
        <f t="shared" si="73"/>
        <v>0</v>
      </c>
      <c r="J293" s="357">
        <f t="shared" si="69"/>
        <v>0</v>
      </c>
      <c r="K293" s="357"/>
      <c r="L293" s="358">
        <f t="shared" si="70"/>
        <v>0</v>
      </c>
      <c r="M293" s="349">
        <f t="shared" si="72"/>
        <v>527</v>
      </c>
    </row>
    <row r="294" spans="1:14" ht="12" x14ac:dyDescent="0.2">
      <c r="A294" s="333" t="s">
        <v>374</v>
      </c>
      <c r="B294" s="349">
        <f t="shared" si="71"/>
        <v>528</v>
      </c>
      <c r="C294" s="347"/>
      <c r="D294" s="342" t="s">
        <v>575</v>
      </c>
      <c r="E294" s="342"/>
      <c r="F294" s="385">
        <f>F293+F273+F261+F254+F225</f>
        <v>482</v>
      </c>
      <c r="G294" s="386">
        <f>G293+G273+G261+G254+G225</f>
        <v>1</v>
      </c>
      <c r="H294" s="386">
        <f t="shared" ref="H294:I294" si="74">H293+H273+H261+H254+H225</f>
        <v>2</v>
      </c>
      <c r="I294" s="386">
        <f t="shared" si="74"/>
        <v>174</v>
      </c>
      <c r="J294" s="357">
        <f t="shared" ref="J294" si="75">SUM(F294:I294)</f>
        <v>659</v>
      </c>
      <c r="K294" s="357"/>
      <c r="L294" s="358">
        <f t="shared" si="70"/>
        <v>659</v>
      </c>
      <c r="M294" s="349">
        <f t="shared" si="72"/>
        <v>528</v>
      </c>
      <c r="N294" s="333" t="s">
        <v>413</v>
      </c>
    </row>
    <row r="295" spans="1:14" ht="12" x14ac:dyDescent="0.2">
      <c r="A295" s="333" t="s">
        <v>379</v>
      </c>
      <c r="B295" s="344"/>
      <c r="C295" s="350"/>
      <c r="D295" s="338" t="s">
        <v>576</v>
      </c>
      <c r="E295" s="338"/>
      <c r="F295" s="387"/>
      <c r="G295" s="394"/>
      <c r="H295" s="394"/>
      <c r="I295" s="394"/>
      <c r="J295" s="394"/>
      <c r="K295" s="394"/>
      <c r="L295" s="395"/>
      <c r="M295" s="344"/>
      <c r="N295" s="333" t="s">
        <v>409</v>
      </c>
    </row>
    <row r="296" spans="1:14" ht="12" x14ac:dyDescent="0.2">
      <c r="A296" s="333" t="s">
        <v>392</v>
      </c>
      <c r="B296" s="349">
        <v>601</v>
      </c>
      <c r="C296" s="347"/>
      <c r="D296" s="342"/>
      <c r="E296" s="342" t="s">
        <v>577</v>
      </c>
      <c r="F296" s="380">
        <v>0</v>
      </c>
      <c r="G296" s="357">
        <v>0</v>
      </c>
      <c r="H296" s="357">
        <v>0</v>
      </c>
      <c r="I296" s="357">
        <v>0</v>
      </c>
      <c r="J296" s="357">
        <f t="shared" ref="J296:J314" si="76">SUM(F296:I296)</f>
        <v>0</v>
      </c>
      <c r="K296" s="357"/>
      <c r="L296" s="358">
        <f t="shared" ref="L296:L314" si="77">J296</f>
        <v>0</v>
      </c>
      <c r="M296" s="349">
        <v>601</v>
      </c>
      <c r="N296" s="333" t="s">
        <v>372</v>
      </c>
    </row>
    <row r="297" spans="1:14" ht="12" x14ac:dyDescent="0.2">
      <c r="B297" s="349">
        <f t="shared" ref="B297:B312" si="78">B296+1</f>
        <v>602</v>
      </c>
      <c r="C297" s="347"/>
      <c r="D297" s="342"/>
      <c r="E297" s="342" t="s">
        <v>578</v>
      </c>
      <c r="F297" s="382">
        <v>0</v>
      </c>
      <c r="G297" s="357">
        <v>0</v>
      </c>
      <c r="H297" s="357">
        <v>0</v>
      </c>
      <c r="I297" s="357">
        <v>0</v>
      </c>
      <c r="J297" s="357">
        <f t="shared" si="76"/>
        <v>0</v>
      </c>
      <c r="K297" s="357"/>
      <c r="L297" s="358">
        <f t="shared" si="77"/>
        <v>0</v>
      </c>
      <c r="M297" s="349">
        <f t="shared" ref="M297:M312" si="79">M296+1</f>
        <v>602</v>
      </c>
      <c r="N297" s="333" t="s">
        <v>379</v>
      </c>
    </row>
    <row r="298" spans="1:14" ht="12" x14ac:dyDescent="0.2">
      <c r="A298" s="333" t="s">
        <v>370</v>
      </c>
      <c r="B298" s="349">
        <f t="shared" si="78"/>
        <v>603</v>
      </c>
      <c r="C298" s="347"/>
      <c r="D298" s="342"/>
      <c r="E298" s="342" t="s">
        <v>579</v>
      </c>
      <c r="F298" s="391">
        <v>1488</v>
      </c>
      <c r="G298" s="392">
        <v>29</v>
      </c>
      <c r="H298" s="392">
        <v>4146</v>
      </c>
      <c r="I298" s="392">
        <v>78</v>
      </c>
      <c r="J298" s="357">
        <f t="shared" si="76"/>
        <v>5741</v>
      </c>
      <c r="K298" s="357"/>
      <c r="L298" s="358">
        <f t="shared" si="77"/>
        <v>5741</v>
      </c>
      <c r="M298" s="349">
        <f t="shared" si="79"/>
        <v>603</v>
      </c>
    </row>
    <row r="299" spans="1:14" ht="12" x14ac:dyDescent="0.2">
      <c r="A299" s="333" t="s">
        <v>418</v>
      </c>
      <c r="B299" s="349">
        <f t="shared" si="78"/>
        <v>604</v>
      </c>
      <c r="C299" s="347"/>
      <c r="D299" s="342"/>
      <c r="E299" s="342" t="s">
        <v>580</v>
      </c>
      <c r="F299" s="382">
        <v>0</v>
      </c>
      <c r="G299" s="357">
        <v>0</v>
      </c>
      <c r="H299" s="357">
        <v>0</v>
      </c>
      <c r="I299" s="357">
        <v>0</v>
      </c>
      <c r="J299" s="357">
        <f t="shared" si="76"/>
        <v>0</v>
      </c>
      <c r="K299" s="357"/>
      <c r="L299" s="358">
        <f t="shared" si="77"/>
        <v>0</v>
      </c>
      <c r="M299" s="349">
        <f t="shared" si="79"/>
        <v>604</v>
      </c>
      <c r="N299" s="333">
        <v>2</v>
      </c>
    </row>
    <row r="300" spans="1:14" ht="12" x14ac:dyDescent="0.2">
      <c r="A300" s="333">
        <v>1</v>
      </c>
      <c r="B300" s="349">
        <f t="shared" si="78"/>
        <v>605</v>
      </c>
      <c r="C300" s="347"/>
      <c r="D300" s="342"/>
      <c r="E300" s="342" t="s">
        <v>581</v>
      </c>
      <c r="F300" s="382">
        <v>0</v>
      </c>
      <c r="G300" s="357">
        <v>0</v>
      </c>
      <c r="H300" s="357">
        <v>0</v>
      </c>
      <c r="I300" s="357">
        <v>0</v>
      </c>
      <c r="J300" s="357">
        <f t="shared" si="76"/>
        <v>0</v>
      </c>
      <c r="K300" s="357"/>
      <c r="L300" s="358">
        <f t="shared" si="77"/>
        <v>0</v>
      </c>
      <c r="M300" s="349">
        <f t="shared" si="79"/>
        <v>605</v>
      </c>
      <c r="N300" s="333">
        <v>0</v>
      </c>
    </row>
    <row r="301" spans="1:14" ht="12" x14ac:dyDescent="0.2">
      <c r="B301" s="349">
        <f t="shared" si="78"/>
        <v>606</v>
      </c>
      <c r="C301" s="347"/>
      <c r="D301" s="342"/>
      <c r="E301" s="342" t="s">
        <v>582</v>
      </c>
      <c r="F301" s="382">
        <v>0</v>
      </c>
      <c r="G301" s="357">
        <v>0</v>
      </c>
      <c r="H301" s="357">
        <v>0</v>
      </c>
      <c r="I301" s="357">
        <v>0</v>
      </c>
      <c r="J301" s="357">
        <f t="shared" si="76"/>
        <v>0</v>
      </c>
      <c r="K301" s="357"/>
      <c r="L301" s="358">
        <f t="shared" si="77"/>
        <v>0</v>
      </c>
      <c r="M301" s="349">
        <f t="shared" si="79"/>
        <v>606</v>
      </c>
      <c r="N301" s="333">
        <f>N272</f>
        <v>2</v>
      </c>
    </row>
    <row r="302" spans="1:14" ht="12" x14ac:dyDescent="0.2">
      <c r="A302" s="330" t="s">
        <v>422</v>
      </c>
      <c r="B302" s="349">
        <f t="shared" si="78"/>
        <v>607</v>
      </c>
      <c r="C302" s="347"/>
      <c r="D302" s="342"/>
      <c r="E302" s="342" t="s">
        <v>583</v>
      </c>
      <c r="F302" s="382">
        <v>0</v>
      </c>
      <c r="G302" s="357">
        <v>0</v>
      </c>
      <c r="H302" s="357">
        <v>0</v>
      </c>
      <c r="I302" s="357">
        <v>0</v>
      </c>
      <c r="J302" s="357">
        <f t="shared" si="76"/>
        <v>0</v>
      </c>
      <c r="K302" s="357"/>
      <c r="L302" s="358">
        <f t="shared" si="77"/>
        <v>0</v>
      </c>
      <c r="M302" s="349">
        <f t="shared" si="79"/>
        <v>607</v>
      </c>
      <c r="N302" s="333">
        <f>N273</f>
        <v>3</v>
      </c>
    </row>
    <row r="303" spans="1:14" ht="12" x14ac:dyDescent="0.2">
      <c r="A303" s="330" t="s">
        <v>399</v>
      </c>
      <c r="B303" s="349">
        <f t="shared" si="78"/>
        <v>608</v>
      </c>
      <c r="C303" s="347"/>
      <c r="D303" s="342"/>
      <c r="E303" s="342" t="s">
        <v>584</v>
      </c>
      <c r="F303" s="382">
        <v>0</v>
      </c>
      <c r="G303" s="357">
        <v>0</v>
      </c>
      <c r="H303" s="357">
        <v>0</v>
      </c>
      <c r="I303" s="357">
        <v>0</v>
      </c>
      <c r="J303" s="357">
        <f t="shared" si="76"/>
        <v>0</v>
      </c>
      <c r="K303" s="357"/>
      <c r="L303" s="358">
        <f t="shared" si="77"/>
        <v>0</v>
      </c>
      <c r="M303" s="349">
        <f t="shared" si="79"/>
        <v>608</v>
      </c>
    </row>
    <row r="304" spans="1:14" ht="12" x14ac:dyDescent="0.2">
      <c r="A304" s="330" t="s">
        <v>410</v>
      </c>
      <c r="B304" s="349">
        <f t="shared" si="78"/>
        <v>609</v>
      </c>
      <c r="C304" s="347"/>
      <c r="D304" s="342"/>
      <c r="E304" s="342" t="s">
        <v>585</v>
      </c>
      <c r="F304" s="382">
        <v>0</v>
      </c>
      <c r="G304" s="357">
        <v>0</v>
      </c>
      <c r="H304" s="357">
        <v>0</v>
      </c>
      <c r="I304" s="357">
        <v>0</v>
      </c>
      <c r="J304" s="357">
        <f t="shared" si="76"/>
        <v>0</v>
      </c>
      <c r="K304" s="357"/>
      <c r="L304" s="358">
        <f t="shared" si="77"/>
        <v>0</v>
      </c>
      <c r="M304" s="349">
        <f t="shared" si="79"/>
        <v>609</v>
      </c>
    </row>
    <row r="305" spans="1:14" ht="12" x14ac:dyDescent="0.2">
      <c r="A305" s="330" t="s">
        <v>410</v>
      </c>
      <c r="B305" s="349">
        <f t="shared" si="78"/>
        <v>610</v>
      </c>
      <c r="C305" s="347"/>
      <c r="D305" s="342"/>
      <c r="E305" s="342" t="s">
        <v>586</v>
      </c>
      <c r="F305" s="382">
        <v>0</v>
      </c>
      <c r="G305" s="357">
        <v>0</v>
      </c>
      <c r="H305" s="357">
        <v>0</v>
      </c>
      <c r="I305" s="357">
        <v>0</v>
      </c>
      <c r="J305" s="357">
        <f t="shared" si="76"/>
        <v>0</v>
      </c>
      <c r="K305" s="357"/>
      <c r="L305" s="358">
        <f t="shared" si="77"/>
        <v>0</v>
      </c>
      <c r="M305" s="349">
        <f t="shared" si="79"/>
        <v>610</v>
      </c>
    </row>
    <row r="306" spans="1:14" ht="12" x14ac:dyDescent="0.2">
      <c r="A306" s="330" t="s">
        <v>376</v>
      </c>
      <c r="B306" s="349">
        <f t="shared" si="78"/>
        <v>611</v>
      </c>
      <c r="C306" s="347"/>
      <c r="D306" s="342"/>
      <c r="E306" s="342" t="s">
        <v>507</v>
      </c>
      <c r="F306" s="391">
        <v>0</v>
      </c>
      <c r="G306" s="392">
        <v>0</v>
      </c>
      <c r="H306" s="392">
        <v>0</v>
      </c>
      <c r="I306" s="392">
        <v>472</v>
      </c>
      <c r="J306" s="357">
        <f t="shared" si="76"/>
        <v>472</v>
      </c>
      <c r="K306" s="357"/>
      <c r="L306" s="358">
        <f t="shared" si="77"/>
        <v>472</v>
      </c>
      <c r="M306" s="349">
        <f t="shared" si="79"/>
        <v>611</v>
      </c>
    </row>
    <row r="307" spans="1:14" ht="12" x14ac:dyDescent="0.2">
      <c r="A307" s="330" t="s">
        <v>409</v>
      </c>
      <c r="B307" s="349">
        <f t="shared" si="78"/>
        <v>612</v>
      </c>
      <c r="C307" s="347"/>
      <c r="D307" s="342"/>
      <c r="E307" s="342" t="s">
        <v>568</v>
      </c>
      <c r="F307" s="382">
        <v>0</v>
      </c>
      <c r="G307" s="357">
        <v>0</v>
      </c>
      <c r="H307" s="357">
        <v>0</v>
      </c>
      <c r="I307" s="357">
        <v>0</v>
      </c>
      <c r="J307" s="357">
        <f t="shared" si="76"/>
        <v>0</v>
      </c>
      <c r="K307" s="357"/>
      <c r="L307" s="358">
        <f t="shared" si="77"/>
        <v>0</v>
      </c>
      <c r="M307" s="349">
        <f t="shared" si="79"/>
        <v>612</v>
      </c>
    </row>
    <row r="308" spans="1:14" ht="12" x14ac:dyDescent="0.2">
      <c r="A308" s="330" t="s">
        <v>479</v>
      </c>
      <c r="B308" s="349">
        <f t="shared" si="78"/>
        <v>613</v>
      </c>
      <c r="C308" s="347"/>
      <c r="D308" s="342"/>
      <c r="E308" s="342" t="s">
        <v>587</v>
      </c>
      <c r="F308" s="382">
        <v>0</v>
      </c>
      <c r="G308" s="357">
        <v>0</v>
      </c>
      <c r="H308" s="357">
        <v>0</v>
      </c>
      <c r="I308" s="357">
        <v>0</v>
      </c>
      <c r="J308" s="357">
        <f t="shared" si="76"/>
        <v>0</v>
      </c>
      <c r="K308" s="357"/>
      <c r="L308" s="358">
        <f t="shared" si="77"/>
        <v>0</v>
      </c>
      <c r="M308" s="349">
        <f t="shared" si="79"/>
        <v>613</v>
      </c>
    </row>
    <row r="309" spans="1:14" ht="12" x14ac:dyDescent="0.2">
      <c r="A309" s="330" t="s">
        <v>409</v>
      </c>
      <c r="B309" s="349">
        <f t="shared" si="78"/>
        <v>614</v>
      </c>
      <c r="C309" s="347"/>
      <c r="D309" s="342"/>
      <c r="E309" s="342" t="s">
        <v>588</v>
      </c>
      <c r="F309" s="382">
        <v>0</v>
      </c>
      <c r="G309" s="357">
        <v>0</v>
      </c>
      <c r="H309" s="357">
        <v>0</v>
      </c>
      <c r="I309" s="357">
        <v>0</v>
      </c>
      <c r="J309" s="357">
        <f t="shared" si="76"/>
        <v>0</v>
      </c>
      <c r="K309" s="357"/>
      <c r="L309" s="358">
        <f t="shared" si="77"/>
        <v>0</v>
      </c>
      <c r="M309" s="349">
        <f t="shared" si="79"/>
        <v>614</v>
      </c>
    </row>
    <row r="310" spans="1:14" ht="12" x14ac:dyDescent="0.2">
      <c r="A310" s="330" t="s">
        <v>382</v>
      </c>
      <c r="B310" s="349">
        <f t="shared" si="78"/>
        <v>615</v>
      </c>
      <c r="C310" s="347"/>
      <c r="D310" s="342"/>
      <c r="E310" s="342" t="s">
        <v>589</v>
      </c>
      <c r="F310" s="382">
        <v>0</v>
      </c>
      <c r="G310" s="357">
        <v>0</v>
      </c>
      <c r="H310" s="357">
        <v>0</v>
      </c>
      <c r="I310" s="357">
        <v>0</v>
      </c>
      <c r="J310" s="357">
        <f t="shared" si="76"/>
        <v>0</v>
      </c>
      <c r="K310" s="357"/>
      <c r="L310" s="358">
        <f t="shared" si="77"/>
        <v>0</v>
      </c>
      <c r="M310" s="349">
        <f t="shared" si="79"/>
        <v>615</v>
      </c>
    </row>
    <row r="311" spans="1:14" ht="12" x14ac:dyDescent="0.2">
      <c r="A311" s="330" t="s">
        <v>392</v>
      </c>
      <c r="B311" s="349">
        <f t="shared" si="78"/>
        <v>616</v>
      </c>
      <c r="C311" s="347"/>
      <c r="D311" s="342"/>
      <c r="E311" s="342" t="s">
        <v>516</v>
      </c>
      <c r="F311" s="382">
        <v>0</v>
      </c>
      <c r="G311" s="357">
        <v>0</v>
      </c>
      <c r="H311" s="357">
        <v>0</v>
      </c>
      <c r="I311" s="357">
        <v>0</v>
      </c>
      <c r="J311" s="357">
        <f t="shared" si="76"/>
        <v>0</v>
      </c>
      <c r="K311" s="357"/>
      <c r="L311" s="358">
        <f t="shared" si="77"/>
        <v>0</v>
      </c>
      <c r="M311" s="349">
        <f t="shared" si="79"/>
        <v>616</v>
      </c>
    </row>
    <row r="312" spans="1:14" ht="12" x14ac:dyDescent="0.2">
      <c r="A312" s="330"/>
      <c r="B312" s="349">
        <f t="shared" si="78"/>
        <v>617</v>
      </c>
      <c r="C312" s="347"/>
      <c r="D312" s="342"/>
      <c r="E312" s="342" t="s">
        <v>517</v>
      </c>
      <c r="F312" s="382">
        <v>0</v>
      </c>
      <c r="G312" s="357">
        <v>0</v>
      </c>
      <c r="H312" s="357">
        <v>0</v>
      </c>
      <c r="I312" s="357">
        <v>0</v>
      </c>
      <c r="J312" s="357">
        <f t="shared" si="76"/>
        <v>0</v>
      </c>
      <c r="K312" s="357"/>
      <c r="L312" s="358">
        <f t="shared" si="77"/>
        <v>0</v>
      </c>
      <c r="M312" s="349">
        <f t="shared" si="79"/>
        <v>617</v>
      </c>
    </row>
    <row r="313" spans="1:14" ht="12" x14ac:dyDescent="0.2">
      <c r="A313" s="330"/>
      <c r="B313" s="349">
        <f>B312+1</f>
        <v>618</v>
      </c>
      <c r="C313" s="347"/>
      <c r="D313" s="342"/>
      <c r="E313" s="342" t="s">
        <v>293</v>
      </c>
      <c r="F313" s="391">
        <v>0</v>
      </c>
      <c r="G313" s="392">
        <v>0</v>
      </c>
      <c r="H313" s="392">
        <v>8</v>
      </c>
      <c r="I313" s="392">
        <v>0</v>
      </c>
      <c r="J313" s="357">
        <f t="shared" si="76"/>
        <v>8</v>
      </c>
      <c r="K313" s="357"/>
      <c r="L313" s="358">
        <f t="shared" si="77"/>
        <v>8</v>
      </c>
      <c r="M313" s="349">
        <f>M312+1</f>
        <v>618</v>
      </c>
    </row>
    <row r="314" spans="1:14" ht="12" x14ac:dyDescent="0.2">
      <c r="A314" s="330"/>
      <c r="B314" s="349">
        <f>B313+1</f>
        <v>619</v>
      </c>
      <c r="C314" s="347"/>
      <c r="D314" s="342" t="s">
        <v>590</v>
      </c>
      <c r="E314" s="342"/>
      <c r="F314" s="385">
        <f>SUM(F296:F313)</f>
        <v>1488</v>
      </c>
      <c r="G314" s="386">
        <f>SUM(G296:G313)</f>
        <v>29</v>
      </c>
      <c r="H314" s="386">
        <f t="shared" ref="H314:I314" si="80">SUM(H296:H313)</f>
        <v>4154</v>
      </c>
      <c r="I314" s="386">
        <f t="shared" si="80"/>
        <v>550</v>
      </c>
      <c r="J314" s="357">
        <f t="shared" si="76"/>
        <v>6221</v>
      </c>
      <c r="K314" s="357"/>
      <c r="L314" s="360">
        <f t="shared" si="77"/>
        <v>6221</v>
      </c>
      <c r="M314" s="348">
        <f>M313+1</f>
        <v>619</v>
      </c>
      <c r="N314" s="333">
        <v>9</v>
      </c>
    </row>
    <row r="315" spans="1:14" ht="12.75" thickBot="1" x14ac:dyDescent="0.25">
      <c r="B315" s="349">
        <f>B314+1</f>
        <v>620</v>
      </c>
      <c r="C315" s="349" t="s">
        <v>253</v>
      </c>
      <c r="D315" s="342" t="s">
        <v>591</v>
      </c>
      <c r="E315" s="342"/>
      <c r="F315" s="403">
        <f t="shared" ref="F315:L315" si="81">F314+F294+F204+F117</f>
        <v>2114</v>
      </c>
      <c r="G315" s="404">
        <f t="shared" si="81"/>
        <v>42</v>
      </c>
      <c r="H315" s="404">
        <f t="shared" si="81"/>
        <v>4192</v>
      </c>
      <c r="I315" s="404">
        <f t="shared" si="81"/>
        <v>18540</v>
      </c>
      <c r="J315" s="404">
        <f t="shared" si="81"/>
        <v>24888</v>
      </c>
      <c r="K315" s="404">
        <f t="shared" si="81"/>
        <v>0</v>
      </c>
      <c r="L315" s="405">
        <f t="shared" si="81"/>
        <v>24888</v>
      </c>
      <c r="M315" s="348">
        <f>M314+1</f>
        <v>620</v>
      </c>
      <c r="N315" s="333">
        <v>3</v>
      </c>
    </row>
    <row r="316" spans="1:14" ht="12" x14ac:dyDescent="0.2">
      <c r="B316" s="396"/>
      <c r="C316" s="396"/>
      <c r="D316" s="397"/>
      <c r="E316" s="397"/>
      <c r="F316" s="406"/>
      <c r="G316" s="406"/>
      <c r="H316" s="406"/>
      <c r="I316" s="406"/>
      <c r="J316" s="406"/>
      <c r="K316" s="406"/>
      <c r="L316" s="406"/>
      <c r="M316" s="396"/>
    </row>
    <row r="317" spans="1:14" ht="12" x14ac:dyDescent="0.2">
      <c r="B317" s="338"/>
      <c r="C317" s="338"/>
      <c r="D317" s="338"/>
      <c r="E317" s="338"/>
      <c r="F317" s="338"/>
      <c r="G317" s="407" t="s">
        <v>592</v>
      </c>
      <c r="H317" s="338"/>
      <c r="I317" s="338"/>
      <c r="J317" s="408">
        <f>SUM(F315:I315)-J315</f>
        <v>0</v>
      </c>
      <c r="K317" s="338"/>
      <c r="L317" s="338"/>
      <c r="M317" s="338"/>
    </row>
  </sheetData>
  <printOptions horizontalCentered="1" verticalCentered="1"/>
  <pageMargins left="0" right="0" top="0.75" bottom="0.25" header="0.3" footer="0.3"/>
  <pageSetup scale="80" orientation="landscape" r:id="rId1"/>
  <rowBreaks count="6" manualBreakCount="6">
    <brk id="46" max="13" man="1"/>
    <brk id="90" max="13" man="1"/>
    <brk id="135" max="13" man="1"/>
    <brk id="182" max="13" man="1"/>
    <brk id="229" max="13" man="1"/>
    <brk id="27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7 S200</vt:lpstr>
      <vt:lpstr>34 S332</vt:lpstr>
      <vt:lpstr>82 P330</vt:lpstr>
      <vt:lpstr>83 P330</vt:lpstr>
      <vt:lpstr>85 P335</vt:lpstr>
      <vt:lpstr>86 P352B</vt:lpstr>
      <vt:lpstr>87-93 P410</vt:lpstr>
      <vt:lpstr>'34 S332'!Print_Area</vt:lpstr>
      <vt:lpstr>'7 S200'!Print_Area</vt:lpstr>
      <vt:lpstr>'82 P330'!Print_Area</vt:lpstr>
      <vt:lpstr>'83 P330'!Print_Area</vt:lpstr>
      <vt:lpstr>'85 P335'!Print_Area</vt:lpstr>
      <vt:lpstr>'86 P352B'!Print_Area</vt:lpstr>
      <vt:lpstr>'87-93 P410'!Print_Area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 Chen</dc:creator>
  <cp:lastModifiedBy>Rica Chen</cp:lastModifiedBy>
  <dcterms:created xsi:type="dcterms:W3CDTF">2024-06-26T15:49:01Z</dcterms:created>
  <dcterms:modified xsi:type="dcterms:W3CDTF">2024-06-26T15:52:05Z</dcterms:modified>
</cp:coreProperties>
</file>