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24226"/>
  <mc:AlternateContent xmlns:mc="http://schemas.openxmlformats.org/markup-compatibility/2006">
    <mc:Choice Requires="x15">
      <x15ac:absPath xmlns:x15ac="http://schemas.microsoft.com/office/spreadsheetml/2010/11/ac" url="C:\Users\b301066\Documents\STB &amp; AAR Reporting\STB &amp; AAR Reports 2022 Q4\amended\"/>
    </mc:Choice>
  </mc:AlternateContent>
  <xr:revisionPtr revIDLastSave="0" documentId="13_ncr:1_{AFB4D5DB-4978-4F55-883B-73F914AB1DB4}" xr6:coauthVersionLast="46" xr6:coauthVersionMax="46" xr10:uidLastSave="{00000000-0000-0000-0000-000000000000}"/>
  <bookViews>
    <workbookView xWindow="28680" yWindow="-120" windowWidth="29040" windowHeight="15840" xr2:uid="{00000000-000D-0000-FFFF-FFFF00000000}"/>
  </bookViews>
  <sheets>
    <sheet name="Form RE&amp;I Page 1" sheetId="1" r:id="rId1"/>
    <sheet name="Form RE&amp;I Page 2"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3" i="2" l="1"/>
  <c r="E23" i="2"/>
  <c r="F23" i="2"/>
  <c r="C23" i="2"/>
  <c r="D22" i="2"/>
  <c r="E22" i="2"/>
  <c r="F22" i="2"/>
  <c r="C22" i="2"/>
  <c r="D35" i="1" l="1"/>
  <c r="E35" i="1"/>
  <c r="F35" i="1"/>
  <c r="F29" i="1"/>
  <c r="E29" i="1"/>
  <c r="D29" i="1"/>
  <c r="C35" i="1" l="1"/>
  <c r="F17" i="1"/>
  <c r="D17" i="1"/>
  <c r="F14" i="1"/>
  <c r="E14" i="1"/>
  <c r="E20" i="2" l="1"/>
  <c r="F20" i="2"/>
  <c r="C14" i="1"/>
  <c r="D20" i="1"/>
  <c r="D14" i="1"/>
  <c r="F20" i="1"/>
  <c r="D24" i="1" l="1"/>
  <c r="F24" i="1"/>
  <c r="D20" i="2"/>
  <c r="C20" i="2"/>
  <c r="F19" i="2"/>
  <c r="D19" i="2"/>
  <c r="C20" i="1"/>
  <c r="E20" i="1"/>
  <c r="D25" i="1"/>
  <c r="D21" i="2" l="1"/>
  <c r="D26" i="2" s="1"/>
  <c r="D31" i="1"/>
  <c r="F25" i="1"/>
  <c r="F18" i="2"/>
  <c r="D18" i="2"/>
  <c r="C29" i="1"/>
  <c r="F21" i="2" l="1"/>
  <c r="F26" i="2" s="1"/>
  <c r="F31" i="1"/>
  <c r="D38" i="1"/>
  <c r="C17" i="1"/>
  <c r="D41" i="1" l="1"/>
  <c r="C19" i="2"/>
  <c r="F38" i="1"/>
  <c r="E17" i="1"/>
  <c r="E19" i="2" l="1"/>
  <c r="F41" i="1"/>
  <c r="D6" i="2"/>
  <c r="D11" i="2" s="1"/>
  <c r="D13" i="2" s="1"/>
  <c r="C24" i="1"/>
  <c r="F6" i="2" l="1"/>
  <c r="F11" i="2" s="1"/>
  <c r="F13" i="2" s="1"/>
  <c r="C18" i="2"/>
  <c r="C25" i="1"/>
  <c r="E24" i="1"/>
  <c r="E18" i="2" l="1"/>
  <c r="C21" i="2"/>
  <c r="C26" i="2" s="1"/>
  <c r="C31" i="1"/>
  <c r="E25" i="1"/>
  <c r="C38" i="1" l="1"/>
  <c r="E21" i="2"/>
  <c r="E26" i="2" s="1"/>
  <c r="E31" i="1"/>
  <c r="E38" i="1" l="1"/>
  <c r="C41" i="1"/>
  <c r="E41" i="1" l="1"/>
  <c r="C6" i="2"/>
  <c r="C11" i="2" s="1"/>
  <c r="C13" i="2" s="1"/>
  <c r="E6" i="2" l="1"/>
  <c r="E11" i="2" s="1"/>
  <c r="E13" i="2" s="1"/>
</calcChain>
</file>

<file path=xl/sharedStrings.xml><?xml version="1.0" encoding="utf-8"?>
<sst xmlns="http://schemas.openxmlformats.org/spreadsheetml/2006/main" count="111" uniqueCount="89">
  <si>
    <t xml:space="preserve">SURFACE  TRANSPORTATION BOARD  - QUARTERLY REPORT OF REVENUES, EXPENSES, AND INCOME - RAILROADS     </t>
  </si>
  <si>
    <t>FORM RE&amp;I</t>
  </si>
  <si>
    <t xml:space="preserve">Washington,  DC 20423                                                                                                                                                                                   </t>
  </si>
  <si>
    <t>OMB Clearance No. 2140-0013</t>
  </si>
  <si>
    <t>Page 1 of 2</t>
  </si>
  <si>
    <t xml:space="preserve">                                                             Income Items
Net Revenue From Railway Operations (Lines 6 Minus 16)</t>
  </si>
  <si>
    <t xml:space="preserve">Miscellaneous Deductions from Income (Accounts 534, 544, 545, 549, 550, 551, and 553)
</t>
  </si>
  <si>
    <t>Page 2 of 2</t>
  </si>
  <si>
    <t>SUPPLEMENTAL INFORMATION ABOUT THE QUARTERLY REPORTOF REVENUES, EXPENSES, AND INCOME (FORM RE&amp;I)</t>
  </si>
  <si>
    <t>The following information is provided in compliance with OMB requirements and pursuant to the Paperwork Reduction Act of 1995, 44 U.S.C. §§ 3501-3519 (PRA):</t>
  </si>
  <si>
    <t>I the undersigned state that this report was prepared by me or under my supervision; that I have carefully examined it; and on the basis of my knowledge, belief, and verification (when necessary) I declare it to be a full, true, and correct statement of the revenue, expense, and income accounts named, and that the various items reported were determined in accordance with effective rules promulgated by the Surface Transportation Board.</t>
  </si>
  <si>
    <t>Basic Earnings Per Share</t>
  </si>
  <si>
    <t>Diluted Earnings Per Share</t>
  </si>
  <si>
    <t>Net Income attributable to reporting railroad</t>
  </si>
  <si>
    <t>All Other Way and Structure Accounts</t>
  </si>
  <si>
    <t>Total Way and Structures</t>
  </si>
  <si>
    <t>Income Taxes on Ordinary Income (Account 556)</t>
  </si>
  <si>
    <t>Provision for Deferred Taxes (Account 557)</t>
  </si>
  <si>
    <t>Less:  Net Income attributable to non-controlling interest</t>
  </si>
  <si>
    <t>Expiration Date 3-31-2025</t>
  </si>
  <si>
    <t>N/A</t>
  </si>
  <si>
    <r>
      <t xml:space="preserve">Date of Report:   </t>
    </r>
    <r>
      <rPr>
        <u/>
        <sz val="8"/>
        <color rgb="FF000000"/>
        <rFont val="Arial"/>
        <family val="2"/>
      </rPr>
      <t>December 31, 2022</t>
    </r>
  </si>
  <si>
    <r>
      <t xml:space="preserve">Quarter </t>
    </r>
    <r>
      <rPr>
        <u/>
        <sz val="8"/>
        <color rgb="FF000000"/>
        <rFont val="Arial"/>
        <family val="2"/>
      </rPr>
      <t xml:space="preserve">    4TH       </t>
    </r>
    <r>
      <rPr>
        <sz val="8"/>
        <color rgb="FF000000"/>
        <rFont val="Arial"/>
        <family val="2"/>
      </rPr>
      <t xml:space="preserve">  </t>
    </r>
  </si>
  <si>
    <r>
      <t>Year</t>
    </r>
    <r>
      <rPr>
        <u/>
        <sz val="8"/>
        <color rgb="FF000000"/>
        <rFont val="Arial"/>
        <family val="2"/>
      </rPr>
      <t xml:space="preserve">    2022   </t>
    </r>
  </si>
  <si>
    <r>
      <rPr>
        <b/>
        <sz val="8"/>
        <rFont val="Arial"/>
        <family val="2"/>
      </rPr>
      <t>Description
A</t>
    </r>
  </si>
  <si>
    <r>
      <rPr>
        <b/>
        <sz val="8"/>
        <rFont val="Arial"/>
        <family val="2"/>
      </rPr>
      <t>Code
No.</t>
    </r>
  </si>
  <si>
    <r>
      <rPr>
        <b/>
        <sz val="8"/>
        <rFont val="Arial"/>
        <family val="2"/>
      </rPr>
      <t>Quarterly Figures</t>
    </r>
  </si>
  <si>
    <r>
      <rPr>
        <b/>
        <sz val="8"/>
        <rFont val="Arial"/>
        <family val="2"/>
      </rPr>
      <t>Cumulative Figures</t>
    </r>
  </si>
  <si>
    <r>
      <rPr>
        <b/>
        <sz val="8"/>
        <rFont val="Arial"/>
        <family val="2"/>
      </rPr>
      <t>This Year
B</t>
    </r>
  </si>
  <si>
    <r>
      <rPr>
        <b/>
        <sz val="8"/>
        <rFont val="Arial"/>
        <family val="2"/>
      </rPr>
      <t>Last Year
C</t>
    </r>
  </si>
  <si>
    <r>
      <rPr>
        <b/>
        <sz val="8"/>
        <rFont val="Arial"/>
        <family val="2"/>
      </rPr>
      <t>This Year
D</t>
    </r>
  </si>
  <si>
    <r>
      <rPr>
        <b/>
        <sz val="8"/>
        <rFont val="Arial"/>
        <family val="2"/>
      </rPr>
      <t>Last Year
E</t>
    </r>
  </si>
  <si>
    <r>
      <t xml:space="preserve">                                                                                       </t>
    </r>
    <r>
      <rPr>
        <b/>
        <sz val="8"/>
        <rFont val="Arial"/>
        <family val="2"/>
      </rPr>
      <t xml:space="preserve">Operating Revenues
</t>
    </r>
    <r>
      <rPr>
        <sz val="8"/>
        <rFont val="Arial"/>
        <family val="2"/>
      </rPr>
      <t>Freight (Account 101)</t>
    </r>
  </si>
  <si>
    <r>
      <rPr>
        <sz val="8"/>
        <rFont val="Arial"/>
        <family val="2"/>
      </rPr>
      <t>Passenger (Account 102)</t>
    </r>
  </si>
  <si>
    <r>
      <rPr>
        <sz val="8"/>
        <rFont val="Arial"/>
        <family val="2"/>
      </rPr>
      <t>Passenger-Related (Account 103)</t>
    </r>
  </si>
  <si>
    <r>
      <rPr>
        <sz val="8"/>
        <rFont val="Arial"/>
        <family val="2"/>
      </rPr>
      <t>All Other Operating Revenues (Accounts 104, 105, 106, 110, 502, 503)</t>
    </r>
  </si>
  <si>
    <r>
      <rPr>
        <sz val="8"/>
        <rFont val="Arial"/>
        <family val="2"/>
      </rPr>
      <t>Joint Facility Account (Account 120)</t>
    </r>
  </si>
  <si>
    <r>
      <rPr>
        <b/>
        <sz val="8"/>
        <rFont val="Arial"/>
        <family val="2"/>
      </rPr>
      <t>Railway Operating Revenues (All Above)</t>
    </r>
  </si>
  <si>
    <r>
      <rPr>
        <b/>
        <sz val="8"/>
        <rFont val="Arial"/>
        <family val="2"/>
      </rPr>
      <t xml:space="preserve">                                                          Operating Expenses
</t>
    </r>
    <r>
      <rPr>
        <sz val="8"/>
        <rFont val="Arial"/>
        <family val="2"/>
      </rPr>
      <t>Depreciation-Road (Accounts 62-11-00, 62-12-00, 62-13-00)</t>
    </r>
  </si>
  <si>
    <r>
      <rPr>
        <sz val="8"/>
        <rFont val="Arial"/>
        <family val="2"/>
      </rPr>
      <t>Depreciation-Equipment (Accounts 62-21-00, 62-22-00, 62-23-00)</t>
    </r>
  </si>
  <si>
    <r>
      <rPr>
        <sz val="8"/>
        <rFont val="Arial"/>
        <family val="2"/>
      </rPr>
      <t>All Other Equipment Accounts</t>
    </r>
  </si>
  <si>
    <r>
      <rPr>
        <sz val="8"/>
        <rFont val="Arial"/>
        <family val="2"/>
      </rPr>
      <t>Total Equipment</t>
    </r>
  </si>
  <si>
    <r>
      <rPr>
        <sz val="8"/>
        <rFont val="Arial"/>
        <family val="2"/>
      </rPr>
      <t>Transportation-Train, Yard, and Yard Common</t>
    </r>
  </si>
  <si>
    <r>
      <rPr>
        <sz val="8"/>
        <rFont val="Arial"/>
        <family val="2"/>
      </rPr>
      <t>Transportation-Specialized Services, Administration Support</t>
    </r>
  </si>
  <si>
    <r>
      <rPr>
        <sz val="8"/>
        <rFont val="Arial"/>
        <family val="2"/>
      </rPr>
      <t>General and Administrative</t>
    </r>
  </si>
  <si>
    <r>
      <rPr>
        <b/>
        <sz val="8"/>
        <rFont val="Arial"/>
        <family val="2"/>
      </rPr>
      <t>Railway Operating Expenses (Account 531)</t>
    </r>
  </si>
  <si>
    <r>
      <rPr>
        <sz val="8"/>
        <rFont val="Arial"/>
        <family val="2"/>
      </rPr>
      <t>Other Income (Accounts 506, 510-519)</t>
    </r>
  </si>
  <si>
    <r>
      <rPr>
        <sz val="8"/>
        <rFont val="Arial"/>
        <family val="2"/>
      </rPr>
      <t>Income from Affiliated Companies: Dividends</t>
    </r>
  </si>
  <si>
    <r>
      <rPr>
        <sz val="8"/>
        <rFont val="Arial"/>
        <family val="2"/>
      </rPr>
      <t>Equity in Undistributed Earnings (Losses)</t>
    </r>
  </si>
  <si>
    <r>
      <rPr>
        <b/>
        <sz val="8"/>
        <rFont val="Arial"/>
        <family val="2"/>
      </rPr>
      <t>Total Income from Affiliated Companies (Lines 19 and 20)</t>
    </r>
  </si>
  <si>
    <r>
      <rPr>
        <b/>
        <sz val="8"/>
        <rFont val="Arial"/>
        <family val="2"/>
      </rPr>
      <t>Income Available for Fixed Charges (Lines 17, 18, 21, Minus 22)</t>
    </r>
  </si>
  <si>
    <r>
      <rPr>
        <b/>
        <sz val="8"/>
        <rFont val="Arial"/>
        <family val="2"/>
      </rPr>
      <t xml:space="preserve">                                                            Fixed Charges
</t>
    </r>
    <r>
      <rPr>
        <sz val="8"/>
        <rFont val="Arial"/>
        <family val="2"/>
      </rPr>
      <t>Interest on Funded Debt (Account 546)</t>
    </r>
  </si>
  <si>
    <r>
      <rPr>
        <sz val="8"/>
        <rFont val="Arial"/>
        <family val="2"/>
      </rPr>
      <t>Interest on Unfunded Debt (Account 547)</t>
    </r>
  </si>
  <si>
    <r>
      <rPr>
        <sz val="8"/>
        <rFont val="Arial"/>
        <family val="2"/>
      </rPr>
      <t>Amortization of Discount on Funded Debt (Account 548)</t>
    </r>
  </si>
  <si>
    <r>
      <rPr>
        <b/>
        <sz val="8"/>
        <rFont val="Arial"/>
        <family val="2"/>
      </rPr>
      <t>Total Fixed Charges</t>
    </r>
  </si>
  <si>
    <r>
      <t xml:space="preserve">                                                                                          </t>
    </r>
    <r>
      <rPr>
        <b/>
        <sz val="8"/>
        <rFont val="Arial"/>
        <family val="2"/>
      </rPr>
      <t xml:space="preserve">Income Items
Income After Fixed Charges
</t>
    </r>
    <r>
      <rPr>
        <sz val="8"/>
        <rFont val="Arial"/>
        <family val="2"/>
      </rPr>
      <t>Other Deductions (Account 546)</t>
    </r>
  </si>
  <si>
    <r>
      <rPr>
        <sz val="8"/>
        <rFont val="Arial"/>
        <family val="2"/>
      </rPr>
      <t>Unusual or Infrequent Items (Debit) Credit (Account 555)</t>
    </r>
  </si>
  <si>
    <r>
      <rPr>
        <b/>
        <sz val="8"/>
        <rFont val="Arial"/>
        <family val="2"/>
      </rPr>
      <t>Income (Loss) from Continuing Operations Before Income Taxes</t>
    </r>
  </si>
  <si>
    <r>
      <rPr>
        <sz val="8"/>
        <rFont val="Arial"/>
        <family val="2"/>
      </rPr>
      <t>Income Tax on Ordinary Income (Account 556)</t>
    </r>
  </si>
  <si>
    <r>
      <rPr>
        <sz val="8"/>
        <rFont val="Arial"/>
        <family val="2"/>
      </rPr>
      <t>Provision for Deferred Income Taxes (Account 557)</t>
    </r>
  </si>
  <si>
    <r>
      <rPr>
        <b/>
        <sz val="8"/>
        <rFont val="Arial"/>
        <family val="2"/>
      </rPr>
      <t>Income (Loss) from Continuing Operations</t>
    </r>
  </si>
  <si>
    <r>
      <t xml:space="preserve">Railroad:    </t>
    </r>
    <r>
      <rPr>
        <b/>
        <u/>
        <sz val="8"/>
        <rFont val="Arial"/>
        <family val="2"/>
      </rPr>
      <t xml:space="preserve">            BNSF Railway Company                               </t>
    </r>
  </si>
  <si>
    <t>This information collection is mandatory pursuant to 49 U.S.C. § 11164 and 49 C.F.R. § 1243.1.  The estimated hour burden for filing this report is six hours per report.  The Board uses the information in this report to ensure competitive, efficient, and safe transportation through general oversight programs that monitor and forecast the financial and operating condition of railroads, and through regulation of railroad rate and service issues and rail restructuring proposals, including railroad mergers, consolidations, acquisitions of control and abandonments.  Information from the reports is used by the Board, other Federal agencies and industry groups to monitor and assess industry growth and operations, detect changes in carrier financial stability, and identify trends that may affect the national transportation system.  Individual and aggregate carrier information is needed in our decision making process.  Information from these reports is compiled by the Board and published on its website, www.stb.dot.gov, where it may be maintained indefinitely.  The compilation report is entitled Class I Railroads, Selected Earnings Data.  All information collected through this report is available to the public.  Paper copies of individual reports are maintained by the Board for ten years, after which they are destroyed.  Under the PRA, a federal agency may not conduct or sponsor, and a person is not required to respond to, nor shall a person be subject to a penalty for failure to comply with, a collection of information unless it displays a currently valid OMB control number.  Comments and questions about this collection (2140-0013) should be directed to Paperwork Reduction Officer, Surface Transportation Board, 395 E Street, S.W ., W ashington, DC 20423-0001.</t>
  </si>
  <si>
    <r>
      <t>Quarter</t>
    </r>
    <r>
      <rPr>
        <u/>
        <sz val="8"/>
        <color rgb="FF000000"/>
        <rFont val="Arial"/>
        <family val="2"/>
      </rPr>
      <t xml:space="preserve">     4TH    </t>
    </r>
  </si>
  <si>
    <r>
      <t>Year</t>
    </r>
    <r>
      <rPr>
        <u/>
        <sz val="8"/>
        <color rgb="FF000000"/>
        <rFont val="Arial"/>
        <family val="2"/>
      </rPr>
      <t xml:space="preserve">      2022     </t>
    </r>
  </si>
  <si>
    <r>
      <t xml:space="preserve">                                                       </t>
    </r>
    <r>
      <rPr>
        <b/>
        <sz val="8"/>
        <rFont val="Arial"/>
        <family val="2"/>
      </rPr>
      <t xml:space="preserve">Income Items (Continued)
</t>
    </r>
    <r>
      <rPr>
        <sz val="8"/>
        <rFont val="Arial"/>
        <family val="2"/>
      </rPr>
      <t>Income (Loss) from Operations - Less Applicable Income Taxes (Account 560)</t>
    </r>
  </si>
  <si>
    <r>
      <rPr>
        <sz val="8"/>
        <rFont val="Arial"/>
        <family val="2"/>
      </rPr>
      <t>Gain (Loss) on Disposal of Discontinued Segments - Less Applicable Taxes (Account 562)</t>
    </r>
  </si>
  <si>
    <r>
      <t xml:space="preserve">     </t>
    </r>
    <r>
      <rPr>
        <b/>
        <sz val="8"/>
        <rFont val="Arial"/>
        <family val="2"/>
      </rPr>
      <t>Income (Loss) Before Extraordinary Items</t>
    </r>
  </si>
  <si>
    <r>
      <rPr>
        <sz val="8"/>
        <rFont val="Arial"/>
        <family val="2"/>
      </rPr>
      <t>Extraordinary Items (Net) (Account 570)</t>
    </r>
  </si>
  <si>
    <r>
      <rPr>
        <sz val="8"/>
        <rFont val="Arial"/>
        <family val="2"/>
      </rPr>
      <t>Income Taxes on Extraordinary Items (Account 590)</t>
    </r>
  </si>
  <si>
    <r>
      <rPr>
        <sz val="8"/>
        <rFont val="Arial"/>
        <family val="2"/>
      </rPr>
      <t>Provision for Deferred Taxes - Extraordinary Items (Account 591)</t>
    </r>
  </si>
  <si>
    <r>
      <rPr>
        <sz val="8"/>
        <rFont val="Arial"/>
        <family val="2"/>
      </rPr>
      <t>Cumulative Effect of Changes in Accounting Principles (Less Taxes) (Account 592)</t>
    </r>
  </si>
  <si>
    <r>
      <t xml:space="preserve">     </t>
    </r>
    <r>
      <rPr>
        <b/>
        <sz val="8"/>
        <rFont val="Arial"/>
        <family val="2"/>
      </rPr>
      <t>Net Income (Loss)</t>
    </r>
  </si>
  <si>
    <r>
      <rPr>
        <sz val="8"/>
        <rFont val="Arial"/>
        <family val="2"/>
      </rPr>
      <t>Dividends on Common Stock (Account 623)</t>
    </r>
  </si>
  <si>
    <r>
      <rPr>
        <sz val="8"/>
        <rFont val="Arial"/>
        <family val="2"/>
      </rPr>
      <t>Dividends on Preferred Stock (Account 623)</t>
    </r>
  </si>
  <si>
    <r>
      <rPr>
        <sz val="8"/>
        <rFont val="Arial"/>
        <family val="2"/>
      </rPr>
      <t>Expenses to Revenues (%)</t>
    </r>
  </si>
  <si>
    <r>
      <rPr>
        <sz val="8"/>
        <rFont val="Arial"/>
        <family val="2"/>
      </rPr>
      <t>Total Maintenance to Revenues (%)</t>
    </r>
  </si>
  <si>
    <r>
      <rPr>
        <sz val="8"/>
        <rFont val="Arial"/>
        <family val="2"/>
      </rPr>
      <t>Transportation to Revenues (%)</t>
    </r>
  </si>
  <si>
    <r>
      <t xml:space="preserve">                  </t>
    </r>
    <r>
      <rPr>
        <b/>
        <sz val="8"/>
        <rFont val="Arial"/>
        <family val="2"/>
      </rPr>
      <t xml:space="preserve">Reconciliation of Net Railway Operating Income (NROI)
</t>
    </r>
    <r>
      <rPr>
        <sz val="8"/>
        <rFont val="Arial"/>
        <family val="2"/>
      </rPr>
      <t>Net Revenues From Railway Operations</t>
    </r>
  </si>
  <si>
    <r>
      <rPr>
        <sz val="8"/>
        <rFont val="Arial"/>
        <family val="2"/>
      </rPr>
      <t>Income From Lease of Road and Equipment</t>
    </r>
  </si>
  <si>
    <r>
      <rPr>
        <sz val="8"/>
        <rFont val="Arial"/>
        <family val="2"/>
      </rPr>
      <t>Rent for Leased Roads and Equipment</t>
    </r>
  </si>
  <si>
    <r>
      <t xml:space="preserve">     </t>
    </r>
    <r>
      <rPr>
        <b/>
        <sz val="8"/>
        <rFont val="Arial"/>
        <family val="2"/>
      </rPr>
      <t>Net Railway Operating Income</t>
    </r>
  </si>
  <si>
    <r>
      <rPr>
        <sz val="8"/>
        <rFont val="Arial"/>
        <family val="2"/>
      </rPr>
      <t>CERTIFICATION</t>
    </r>
  </si>
  <si>
    <r>
      <t>Name (Printed)</t>
    </r>
    <r>
      <rPr>
        <u/>
        <sz val="8"/>
        <rFont val="Arial"/>
        <family val="2"/>
      </rPr>
      <t xml:space="preserve">      Jonathan Brimmer                                                  </t>
    </r>
  </si>
  <si>
    <r>
      <t>Title</t>
    </r>
    <r>
      <rPr>
        <u/>
        <sz val="8"/>
        <rFont val="Arial"/>
        <family val="2"/>
      </rPr>
      <t xml:space="preserve">    Director Accounting &amp; Reporting    </t>
    </r>
    <r>
      <rPr>
        <sz val="8"/>
        <rFont val="Arial"/>
        <family val="2"/>
      </rPr>
      <t xml:space="preserve"> </t>
    </r>
  </si>
  <si>
    <r>
      <t>Telephone Number</t>
    </r>
    <r>
      <rPr>
        <u/>
        <sz val="8"/>
        <color rgb="FF000000"/>
        <rFont val="Arial"/>
        <family val="2"/>
      </rPr>
      <t xml:space="preserve">   (817)-352-4814     </t>
    </r>
  </si>
  <si>
    <r>
      <t xml:space="preserve">Form RE&amp;I                    Railroad </t>
    </r>
    <r>
      <rPr>
        <b/>
        <u/>
        <sz val="8"/>
        <rFont val="Arial"/>
        <family val="2"/>
      </rPr>
      <t>          </t>
    </r>
    <r>
      <rPr>
        <u/>
        <sz val="8"/>
        <rFont val="Arial"/>
        <family val="2"/>
      </rPr>
      <t>BNSF Railway Company                              </t>
    </r>
    <r>
      <rPr>
        <sz val="8"/>
        <rFont val="Arial"/>
        <family val="2"/>
      </rPr>
      <t xml:space="preserve">     </t>
    </r>
  </si>
  <si>
    <r>
      <t xml:space="preserve">Date </t>
    </r>
    <r>
      <rPr>
        <u/>
        <sz val="8"/>
        <rFont val="Arial"/>
        <family val="2"/>
      </rPr>
      <t>     2/27/2022                             </t>
    </r>
    <r>
      <rPr>
        <sz val="8"/>
        <rFont val="Arial"/>
        <family val="2"/>
      </rPr>
      <t xml:space="preserve">     Signature</t>
    </r>
    <r>
      <rPr>
        <u/>
        <sz val="8"/>
        <rFont val="Arial"/>
        <family val="2"/>
      </rPr>
      <t xml:space="preserve">       /s/ Jonathan Brimmer                                                                           </t>
    </r>
    <r>
      <rPr>
        <sz val="8"/>
        <rFont val="Arial"/>
        <family val="2"/>
      </rPr>
      <t xml:space="preserve">                           </t>
    </r>
  </si>
  <si>
    <t>Amended     Yes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</si>
</sst>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1" formatCode="_(* #,##0_);_(* \(#,##0\);_(* &quot;-&quot;_);_(@_)"/>
    <numFmt numFmtId="43" formatCode="_(* #,##0.00_);_(* \(#,##0.00\);_(* &quot;-&quot;??_);_(@_)"/>
    <numFmt numFmtId="164" formatCode="###0;###0"/>
  </numFmts>
  <fonts count="11" x14ac:knownFonts="1">
    <font>
      <sz val="10"/>
      <color rgb="FF000000"/>
      <name val="Times New Roman"/>
      <charset val="204"/>
    </font>
    <font>
      <sz val="10"/>
      <color rgb="FF000000"/>
      <name val="Times New Roman"/>
      <family val="1"/>
    </font>
    <font>
      <sz val="10"/>
      <color rgb="FF000000"/>
      <name val="Times New Roman"/>
      <charset val="204"/>
    </font>
    <font>
      <b/>
      <sz val="8"/>
      <name val="Arial"/>
      <family val="2"/>
    </font>
    <font>
      <sz val="8"/>
      <color rgb="FF000000"/>
      <name val="Arial"/>
      <family val="2"/>
    </font>
    <font>
      <b/>
      <sz val="8"/>
      <color rgb="FF000000"/>
      <name val="Arial"/>
      <family val="2"/>
    </font>
    <font>
      <b/>
      <u/>
      <sz val="8"/>
      <name val="Arial"/>
      <family val="2"/>
    </font>
    <font>
      <u/>
      <sz val="8"/>
      <color rgb="FF000000"/>
      <name val="Arial"/>
      <family val="2"/>
    </font>
    <font>
      <sz val="8"/>
      <name val="Arial"/>
      <family val="2"/>
    </font>
    <font>
      <sz val="8"/>
      <color rgb="FFFF0000"/>
      <name val="Arial"/>
      <family val="2"/>
    </font>
    <font>
      <u/>
      <sz val="8"/>
      <name val="Arial"/>
      <family val="2"/>
    </font>
  </fonts>
  <fills count="2">
    <fill>
      <patternFill patternType="none"/>
    </fill>
    <fill>
      <patternFill patternType="gray125"/>
    </fill>
  </fills>
  <borders count="26">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top style="thin">
        <color rgb="FF000000"/>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rgb="FF000000"/>
      </bottom>
      <diagonal/>
    </border>
    <border>
      <left style="thin">
        <color indexed="64"/>
      </left>
      <right style="thin">
        <color rgb="FF000000"/>
      </right>
      <top style="thin">
        <color rgb="FF000000"/>
      </top>
      <bottom/>
      <diagonal/>
    </border>
    <border>
      <left/>
      <right style="thin">
        <color indexed="64"/>
      </right>
      <top style="thin">
        <color rgb="FF000000"/>
      </top>
      <bottom/>
      <diagonal/>
    </border>
    <border>
      <left style="thin">
        <color indexed="64"/>
      </left>
      <right style="thin">
        <color rgb="FF000000"/>
      </right>
      <top/>
      <bottom style="thin">
        <color rgb="FF000000"/>
      </bottom>
      <diagonal/>
    </border>
    <border>
      <left style="thin">
        <color rgb="FF000000"/>
      </left>
      <right style="thin">
        <color indexed="64"/>
      </right>
      <top/>
      <bottom style="thin">
        <color rgb="FF000000"/>
      </bottom>
      <diagonal/>
    </border>
    <border>
      <left style="thin">
        <color indexed="64"/>
      </left>
      <right style="thin">
        <color rgb="FF000000"/>
      </right>
      <top style="thin">
        <color rgb="FF000000"/>
      </top>
      <bottom style="thin">
        <color rgb="FF000000"/>
      </bottom>
      <diagonal/>
    </border>
    <border>
      <left style="thin">
        <color rgb="FF000000"/>
      </left>
      <right style="thin">
        <color indexed="64"/>
      </right>
      <top style="thin">
        <color rgb="FF000000"/>
      </top>
      <bottom style="thin">
        <color rgb="FF000000"/>
      </bottom>
      <diagonal/>
    </border>
    <border>
      <left style="thin">
        <color indexed="64"/>
      </left>
      <right/>
      <top style="thin">
        <color rgb="FF000000"/>
      </top>
      <bottom/>
      <diagonal/>
    </border>
    <border>
      <left style="thin">
        <color indexed="64"/>
      </left>
      <right style="thin">
        <color rgb="FF000000"/>
      </right>
      <top style="thin">
        <color rgb="FF000000"/>
      </top>
      <bottom style="thin">
        <color indexed="64"/>
      </bottom>
      <diagonal/>
    </border>
    <border>
      <left style="thin">
        <color rgb="FF000000"/>
      </left>
      <right style="thin">
        <color rgb="FF000000"/>
      </right>
      <top style="thin">
        <color rgb="FF000000"/>
      </top>
      <bottom style="thin">
        <color indexed="64"/>
      </bottom>
      <diagonal/>
    </border>
    <border>
      <left style="thin">
        <color rgb="FF000000"/>
      </left>
      <right/>
      <top style="thin">
        <color indexed="64"/>
      </top>
      <bottom/>
      <diagonal/>
    </border>
  </borders>
  <cellStyleXfs count="3">
    <xf numFmtId="0" fontId="0" fillId="0" borderId="0"/>
    <xf numFmtId="43" fontId="1" fillId="0" borderId="0" applyFont="0" applyFill="0" applyBorder="0" applyAlignment="0" applyProtection="0"/>
    <xf numFmtId="9" fontId="2" fillId="0" borderId="0" applyFont="0" applyFill="0" applyBorder="0" applyAlignment="0" applyProtection="0"/>
  </cellStyleXfs>
  <cellXfs count="72">
    <xf numFmtId="0" fontId="0" fillId="0" borderId="0" xfId="0" applyFill="1" applyBorder="1" applyAlignment="1">
      <alignment horizontal="left" vertical="top"/>
    </xf>
    <xf numFmtId="41" fontId="8" fillId="0" borderId="1" xfId="0" applyNumberFormat="1" applyFont="1" applyFill="1" applyBorder="1" applyAlignment="1">
      <alignment horizontal="left" vertical="center" wrapText="1"/>
    </xf>
    <xf numFmtId="41" fontId="8" fillId="0" borderId="21" xfId="0" applyNumberFormat="1" applyFont="1" applyFill="1" applyBorder="1" applyAlignment="1">
      <alignment horizontal="left" vertical="center" wrapText="1"/>
    </xf>
    <xf numFmtId="0" fontId="4" fillId="0" borderId="20" xfId="0" applyFont="1" applyFill="1" applyBorder="1" applyAlignment="1">
      <alignment horizontal="left" vertical="top" wrapText="1"/>
    </xf>
    <xf numFmtId="0" fontId="8" fillId="0" borderId="20" xfId="0" applyFont="1" applyFill="1" applyBorder="1" applyAlignment="1">
      <alignment horizontal="left" vertical="top" wrapText="1"/>
    </xf>
    <xf numFmtId="41" fontId="4" fillId="0" borderId="3" xfId="1" applyNumberFormat="1" applyFont="1" applyFill="1" applyBorder="1" applyAlignment="1">
      <alignment horizontal="right" vertical="center"/>
    </xf>
    <xf numFmtId="10" fontId="4" fillId="0" borderId="1" xfId="2" applyNumberFormat="1" applyFont="1" applyFill="1" applyBorder="1" applyAlignment="1">
      <alignment horizontal="right" vertical="center"/>
    </xf>
    <xf numFmtId="0" fontId="3" fillId="0" borderId="7" xfId="0" applyFont="1" applyFill="1" applyBorder="1" applyAlignment="1">
      <alignment horizontal="left" vertical="top"/>
    </xf>
    <xf numFmtId="0" fontId="4" fillId="0" borderId="9" xfId="0" applyFont="1" applyFill="1" applyBorder="1" applyAlignment="1">
      <alignment horizontal="left" vertical="top"/>
    </xf>
    <xf numFmtId="0" fontId="4" fillId="0" borderId="0" xfId="0" applyFont="1" applyFill="1" applyBorder="1" applyAlignment="1">
      <alignment horizontal="left" vertical="top"/>
    </xf>
    <xf numFmtId="0" fontId="4" fillId="0" borderId="3" xfId="0" applyFont="1" applyFill="1" applyBorder="1" applyAlignment="1">
      <alignment horizontal="center" vertical="top" wrapText="1"/>
    </xf>
    <xf numFmtId="0" fontId="4" fillId="0" borderId="19" xfId="0" applyFont="1" applyFill="1" applyBorder="1" applyAlignment="1">
      <alignment horizontal="center" vertical="top" wrapText="1"/>
    </xf>
    <xf numFmtId="164" fontId="4" fillId="0" borderId="1" xfId="0" applyNumberFormat="1" applyFont="1" applyFill="1" applyBorder="1" applyAlignment="1">
      <alignment horizontal="center" vertical="center" wrapText="1"/>
    </xf>
    <xf numFmtId="41" fontId="4" fillId="0" borderId="0" xfId="0" applyNumberFormat="1" applyFont="1" applyFill="1" applyBorder="1" applyAlignment="1">
      <alignment horizontal="left" vertical="top"/>
    </xf>
    <xf numFmtId="41" fontId="8" fillId="0" borderId="1" xfId="0" applyNumberFormat="1" applyFont="1" applyFill="1" applyBorder="1" applyAlignment="1">
      <alignment horizontal="right" vertical="center"/>
    </xf>
    <xf numFmtId="0" fontId="9" fillId="0" borderId="0" xfId="0" applyFont="1" applyFill="1" applyBorder="1" applyAlignment="1">
      <alignment horizontal="left" vertical="top"/>
    </xf>
    <xf numFmtId="0" fontId="4" fillId="0" borderId="20" xfId="0" applyFont="1" applyFill="1" applyBorder="1" applyAlignment="1">
      <alignment horizontal="center" vertical="center"/>
    </xf>
    <xf numFmtId="41" fontId="4" fillId="0" borderId="3" xfId="0" applyNumberFormat="1" applyFont="1" applyFill="1" applyBorder="1" applyAlignment="1">
      <alignment horizontal="right" vertical="center"/>
    </xf>
    <xf numFmtId="0" fontId="9" fillId="0" borderId="0" xfId="0" applyFont="1" applyFill="1" applyBorder="1" applyAlignment="1">
      <alignment vertical="top" wrapText="1"/>
    </xf>
    <xf numFmtId="41" fontId="8" fillId="0" borderId="2" xfId="0" applyNumberFormat="1" applyFont="1" applyFill="1" applyBorder="1" applyAlignment="1">
      <alignment horizontal="right" vertical="center"/>
    </xf>
    <xf numFmtId="0" fontId="4" fillId="0" borderId="0" xfId="0" applyFont="1" applyFill="1" applyAlignment="1">
      <alignment horizontal="left" vertical="top"/>
    </xf>
    <xf numFmtId="0" fontId="8" fillId="0" borderId="10" xfId="0" applyFont="1" applyFill="1" applyBorder="1" applyAlignment="1">
      <alignment horizontal="left" vertical="top"/>
    </xf>
    <xf numFmtId="0" fontId="4" fillId="0" borderId="11" xfId="0" applyFont="1" applyFill="1" applyBorder="1" applyAlignment="1">
      <alignment horizontal="left" vertical="top"/>
    </xf>
    <xf numFmtId="0" fontId="8" fillId="0" borderId="12" xfId="0" applyFont="1" applyFill="1" applyBorder="1" applyAlignment="1">
      <alignment horizontal="left" vertical="top"/>
    </xf>
    <xf numFmtId="0" fontId="4" fillId="0" borderId="0" xfId="0" applyFont="1" applyFill="1" applyAlignment="1">
      <alignment horizontal="left"/>
    </xf>
    <xf numFmtId="0" fontId="3" fillId="0" borderId="7" xfId="0" applyFont="1" applyFill="1" applyBorder="1" applyAlignment="1">
      <alignment vertical="top"/>
    </xf>
    <xf numFmtId="0" fontId="4" fillId="0" borderId="8" xfId="0" applyFont="1" applyFill="1" applyBorder="1" applyAlignment="1">
      <alignment vertical="top"/>
    </xf>
    <xf numFmtId="0" fontId="3" fillId="0" borderId="10" xfId="0" applyFont="1" applyFill="1" applyBorder="1" applyAlignment="1">
      <alignment vertical="top"/>
    </xf>
    <xf numFmtId="0" fontId="4" fillId="0" borderId="0" xfId="0" applyFont="1" applyFill="1" applyBorder="1" applyAlignment="1">
      <alignment vertical="top"/>
    </xf>
    <xf numFmtId="0" fontId="5" fillId="0" borderId="0" xfId="0" applyFont="1" applyFill="1" applyBorder="1" applyAlignment="1">
      <alignment vertical="top"/>
    </xf>
    <xf numFmtId="0" fontId="5" fillId="0" borderId="11" xfId="0" applyFont="1" applyFill="1" applyBorder="1" applyAlignment="1">
      <alignment vertical="top"/>
    </xf>
    <xf numFmtId="0" fontId="3" fillId="0" borderId="10" xfId="0" applyFont="1" applyFill="1" applyBorder="1" applyAlignment="1">
      <alignment horizontal="right" vertical="top"/>
    </xf>
    <xf numFmtId="0" fontId="4" fillId="0" borderId="10" xfId="0" applyFont="1" applyFill="1" applyBorder="1" applyAlignment="1">
      <alignment horizontal="left" vertical="top"/>
    </xf>
    <xf numFmtId="0" fontId="5" fillId="0" borderId="0" xfId="0" applyFont="1" applyFill="1" applyBorder="1" applyAlignment="1">
      <alignment horizontal="left" vertical="top"/>
    </xf>
    <xf numFmtId="0" fontId="3" fillId="0" borderId="10" xfId="0" applyFont="1" applyFill="1" applyBorder="1" applyAlignment="1">
      <alignment horizontal="left" vertical="top"/>
    </xf>
    <xf numFmtId="0" fontId="3" fillId="0" borderId="20" xfId="0" applyFont="1" applyFill="1" applyBorder="1" applyAlignment="1">
      <alignment horizontal="left" vertical="top" wrapText="1"/>
    </xf>
    <xf numFmtId="0" fontId="8" fillId="0" borderId="1" xfId="0" applyFont="1" applyFill="1" applyBorder="1" applyAlignment="1">
      <alignment horizontal="center" vertical="center" wrapText="1"/>
    </xf>
    <xf numFmtId="0" fontId="4" fillId="0" borderId="23" xfId="0" applyFont="1" applyFill="1" applyBorder="1" applyAlignment="1">
      <alignment horizontal="left" vertical="top" wrapText="1"/>
    </xf>
    <xf numFmtId="164" fontId="4" fillId="0" borderId="24" xfId="0" applyNumberFormat="1" applyFont="1" applyFill="1" applyBorder="1" applyAlignment="1">
      <alignment horizontal="center" vertical="center" wrapText="1"/>
    </xf>
    <xf numFmtId="0" fontId="5" fillId="0" borderId="8" xfId="0" applyFont="1" applyFill="1" applyBorder="1" applyAlignment="1">
      <alignment horizontal="left" vertical="top"/>
    </xf>
    <xf numFmtId="0" fontId="4" fillId="0" borderId="9" xfId="0" applyFont="1" applyFill="1" applyBorder="1" applyAlignment="1">
      <alignment horizontal="left" vertical="top"/>
    </xf>
    <xf numFmtId="0" fontId="4" fillId="0" borderId="16" xfId="0" applyFont="1" applyFill="1" applyBorder="1" applyAlignment="1">
      <alignment horizontal="center" wrapText="1"/>
    </xf>
    <xf numFmtId="0" fontId="4" fillId="0" borderId="18" xfId="0" applyFont="1" applyFill="1" applyBorder="1" applyAlignment="1">
      <alignment horizont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top" wrapText="1"/>
    </xf>
    <xf numFmtId="0" fontId="4" fillId="0" borderId="5" xfId="0" applyFont="1" applyFill="1" applyBorder="1" applyAlignment="1">
      <alignment horizontal="center" vertical="top" wrapText="1"/>
    </xf>
    <xf numFmtId="0" fontId="4" fillId="0" borderId="25" xfId="0" applyFont="1" applyFill="1" applyBorder="1" applyAlignment="1">
      <alignment horizontal="center" vertical="top" wrapText="1"/>
    </xf>
    <xf numFmtId="0" fontId="4" fillId="0" borderId="9" xfId="0" applyFont="1" applyFill="1" applyBorder="1" applyAlignment="1">
      <alignment horizontal="center" vertical="top" wrapText="1"/>
    </xf>
    <xf numFmtId="0" fontId="4" fillId="0" borderId="0" xfId="0" applyFont="1" applyFill="1" applyBorder="1" applyAlignment="1">
      <alignment horizontal="left" vertical="top"/>
    </xf>
    <xf numFmtId="0" fontId="4" fillId="0" borderId="11" xfId="0" applyFont="1" applyFill="1" applyBorder="1" applyAlignment="1">
      <alignment horizontal="left" vertical="top"/>
    </xf>
    <xf numFmtId="0" fontId="4" fillId="0" borderId="15" xfId="0" applyFont="1" applyFill="1" applyBorder="1" applyAlignment="1">
      <alignment horizontal="left" vertical="top"/>
    </xf>
    <xf numFmtId="0" fontId="4" fillId="0" borderId="13" xfId="0" applyFont="1" applyFill="1" applyBorder="1" applyAlignment="1">
      <alignment horizontal="left" vertical="top"/>
    </xf>
    <xf numFmtId="0" fontId="4" fillId="0" borderId="14" xfId="0" applyFont="1" applyFill="1" applyBorder="1" applyAlignment="1">
      <alignment horizontal="left" vertical="top"/>
    </xf>
    <xf numFmtId="0" fontId="4" fillId="0" borderId="2" xfId="0" applyFont="1" applyFill="1" applyBorder="1" applyAlignment="1">
      <alignment horizontal="left" vertical="top" wrapText="1"/>
    </xf>
    <xf numFmtId="0" fontId="4" fillId="0" borderId="3" xfId="0" applyFont="1" applyFill="1" applyBorder="1" applyAlignment="1">
      <alignment horizontal="left" vertical="top" wrapText="1"/>
    </xf>
    <xf numFmtId="0" fontId="4" fillId="0" borderId="4" xfId="0" applyFont="1" applyFill="1" applyBorder="1" applyAlignment="1">
      <alignment horizontal="left" vertical="top" wrapText="1"/>
    </xf>
    <xf numFmtId="0" fontId="4" fillId="0" borderId="5" xfId="0" applyFont="1" applyFill="1" applyBorder="1" applyAlignment="1">
      <alignment horizontal="left" vertical="top" wrapText="1"/>
    </xf>
    <xf numFmtId="0" fontId="4" fillId="0" borderId="4" xfId="0" applyFont="1" applyFill="1" applyBorder="1" applyAlignment="1">
      <alignment horizontal="center" vertical="center" wrapText="1"/>
    </xf>
    <xf numFmtId="0" fontId="4" fillId="0" borderId="17" xfId="0" applyFont="1" applyFill="1" applyBorder="1" applyAlignment="1">
      <alignment horizontal="center" vertical="center" wrapText="1"/>
    </xf>
    <xf numFmtId="0" fontId="3" fillId="0" borderId="22" xfId="0" applyFont="1" applyFill="1" applyBorder="1" applyAlignment="1">
      <alignment horizontal="left" vertical="center"/>
    </xf>
    <xf numFmtId="0" fontId="4" fillId="0" borderId="6" xfId="0" applyFont="1" applyFill="1" applyBorder="1" applyAlignment="1">
      <alignment horizontal="left" vertical="top"/>
    </xf>
    <xf numFmtId="0" fontId="4" fillId="0" borderId="17" xfId="0" applyFont="1" applyFill="1" applyBorder="1" applyAlignment="1">
      <alignment horizontal="left" vertical="top"/>
    </xf>
    <xf numFmtId="0" fontId="8" fillId="0" borderId="10" xfId="0" applyFont="1" applyFill="1" applyBorder="1" applyAlignment="1">
      <alignment horizontal="left" vertical="top" wrapText="1"/>
    </xf>
    <xf numFmtId="0" fontId="4" fillId="0" borderId="0" xfId="0" applyFont="1" applyFill="1" applyBorder="1" applyAlignment="1">
      <alignment horizontal="left" vertical="top" wrapText="1"/>
    </xf>
    <xf numFmtId="0" fontId="4" fillId="0" borderId="11" xfId="0" applyFont="1" applyFill="1" applyBorder="1" applyAlignment="1">
      <alignment horizontal="left" vertical="top" wrapText="1"/>
    </xf>
    <xf numFmtId="0" fontId="4" fillId="0" borderId="7" xfId="0" applyFont="1" applyFill="1" applyBorder="1" applyAlignment="1">
      <alignment horizontal="left" vertical="top"/>
    </xf>
    <xf numFmtId="0" fontId="4" fillId="0" borderId="8" xfId="0" applyFont="1" applyFill="1" applyBorder="1" applyAlignment="1">
      <alignment horizontal="left" vertical="top"/>
    </xf>
    <xf numFmtId="0" fontId="4" fillId="0" borderId="0" xfId="0" applyFont="1" applyFill="1" applyAlignment="1">
      <alignment horizontal="left" vertical="top" wrapText="1"/>
    </xf>
    <xf numFmtId="0" fontId="10" fillId="0" borderId="13" xfId="0" applyFont="1" applyFill="1" applyBorder="1" applyAlignment="1">
      <alignment horizontal="left" vertical="top"/>
    </xf>
    <xf numFmtId="0" fontId="10" fillId="0" borderId="14" xfId="0" applyFont="1" applyFill="1" applyBorder="1" applyAlignment="1">
      <alignment horizontal="left" vertical="top"/>
    </xf>
    <xf numFmtId="10" fontId="4" fillId="0" borderId="0" xfId="2" applyNumberFormat="1" applyFont="1" applyFill="1" applyBorder="1" applyAlignment="1">
      <alignment horizontal="left" vertical="top"/>
    </xf>
  </cellXfs>
  <cellStyles count="3">
    <cellStyle name="Comma" xfId="1" builtinId="3"/>
    <cellStyle name="Normal" xfId="0" builtinId="0"/>
    <cellStyle name="Percent"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41"/>
  <sheetViews>
    <sheetView showGridLines="0" tabSelected="1" zoomScaleNormal="100" workbookViewId="0">
      <selection activeCell="G1" sqref="G1"/>
    </sheetView>
  </sheetViews>
  <sheetFormatPr defaultColWidth="8.77734375" defaultRowHeight="10.199999999999999" x14ac:dyDescent="0.25"/>
  <cols>
    <col min="1" max="1" width="55.109375" style="9" customWidth="1"/>
    <col min="2" max="2" width="6" style="9" customWidth="1"/>
    <col min="3" max="5" width="11.33203125" style="9" customWidth="1"/>
    <col min="6" max="6" width="11.77734375" style="9" customWidth="1"/>
    <col min="7" max="9" width="8.77734375" style="9"/>
    <col min="10" max="10" width="10.77734375" style="9" customWidth="1"/>
    <col min="11" max="13" width="8.77734375" style="9"/>
    <col min="14" max="14" width="11" style="9" bestFit="1" customWidth="1"/>
    <col min="15" max="16384" width="8.77734375" style="9"/>
  </cols>
  <sheetData>
    <row r="1" spans="1:15" x14ac:dyDescent="0.25">
      <c r="A1" s="25" t="s">
        <v>0</v>
      </c>
      <c r="B1" s="26"/>
      <c r="C1" s="26"/>
      <c r="D1" s="26"/>
      <c r="E1" s="39" t="s">
        <v>1</v>
      </c>
      <c r="F1" s="40"/>
    </row>
    <row r="2" spans="1:15" x14ac:dyDescent="0.25">
      <c r="A2" s="27" t="s">
        <v>2</v>
      </c>
      <c r="B2" s="28"/>
      <c r="C2" s="28"/>
      <c r="D2" s="28"/>
      <c r="E2" s="29" t="s">
        <v>3</v>
      </c>
      <c r="F2" s="30"/>
    </row>
    <row r="3" spans="1:15" x14ac:dyDescent="0.25">
      <c r="A3" s="31"/>
      <c r="E3" s="29" t="s">
        <v>19</v>
      </c>
      <c r="F3" s="30"/>
    </row>
    <row r="4" spans="1:15" x14ac:dyDescent="0.25">
      <c r="A4" s="32"/>
      <c r="E4" s="33" t="s">
        <v>4</v>
      </c>
      <c r="F4" s="22"/>
    </row>
    <row r="5" spans="1:15" x14ac:dyDescent="0.25">
      <c r="A5" s="34" t="s">
        <v>61</v>
      </c>
      <c r="C5" s="49" t="s">
        <v>21</v>
      </c>
      <c r="D5" s="49"/>
      <c r="E5" s="49"/>
      <c r="F5" s="50"/>
    </row>
    <row r="6" spans="1:15" ht="16.2" customHeight="1" x14ac:dyDescent="0.25">
      <c r="A6" s="32"/>
      <c r="C6" s="9" t="s">
        <v>22</v>
      </c>
      <c r="D6" s="9" t="s">
        <v>23</v>
      </c>
      <c r="E6" s="69" t="s">
        <v>88</v>
      </c>
      <c r="F6" s="70"/>
    </row>
    <row r="7" spans="1:15" ht="13.2" customHeight="1" x14ac:dyDescent="0.25">
      <c r="A7" s="41" t="s">
        <v>24</v>
      </c>
      <c r="B7" s="43" t="s">
        <v>25</v>
      </c>
      <c r="C7" s="45" t="s">
        <v>26</v>
      </c>
      <c r="D7" s="46"/>
      <c r="E7" s="47" t="s">
        <v>27</v>
      </c>
      <c r="F7" s="48"/>
    </row>
    <row r="8" spans="1:15" ht="20.399999999999999" customHeight="1" x14ac:dyDescent="0.25">
      <c r="A8" s="42"/>
      <c r="B8" s="44"/>
      <c r="C8" s="10" t="s">
        <v>28</v>
      </c>
      <c r="D8" s="10" t="s">
        <v>29</v>
      </c>
      <c r="E8" s="10" t="s">
        <v>30</v>
      </c>
      <c r="F8" s="11" t="s">
        <v>31</v>
      </c>
    </row>
    <row r="9" spans="1:15" ht="25.95" customHeight="1" x14ac:dyDescent="0.25">
      <c r="A9" s="3" t="s">
        <v>32</v>
      </c>
      <c r="B9" s="12">
        <v>1</v>
      </c>
      <c r="C9" s="1">
        <v>6349423</v>
      </c>
      <c r="D9" s="1">
        <v>5988895</v>
      </c>
      <c r="E9" s="1">
        <v>24898570</v>
      </c>
      <c r="F9" s="2">
        <v>22274140</v>
      </c>
      <c r="G9" s="13"/>
      <c r="H9" s="13"/>
      <c r="I9" s="13"/>
      <c r="J9" s="13"/>
      <c r="L9" s="13"/>
      <c r="M9" s="13"/>
      <c r="N9" s="13"/>
      <c r="O9" s="13"/>
    </row>
    <row r="10" spans="1:15" ht="13.2" customHeight="1" x14ac:dyDescent="0.25">
      <c r="A10" s="3" t="s">
        <v>33</v>
      </c>
      <c r="B10" s="12">
        <v>2</v>
      </c>
      <c r="C10" s="1">
        <v>0</v>
      </c>
      <c r="D10" s="1">
        <v>0</v>
      </c>
      <c r="E10" s="1">
        <v>0</v>
      </c>
      <c r="F10" s="2">
        <v>0</v>
      </c>
      <c r="G10" s="13"/>
      <c r="H10" s="13"/>
      <c r="I10" s="13"/>
      <c r="J10" s="13"/>
      <c r="L10" s="13"/>
      <c r="M10" s="13"/>
      <c r="N10" s="13"/>
      <c r="O10" s="13"/>
    </row>
    <row r="11" spans="1:15" ht="13.2" customHeight="1" x14ac:dyDescent="0.25">
      <c r="A11" s="3" t="s">
        <v>34</v>
      </c>
      <c r="B11" s="12">
        <v>3</v>
      </c>
      <c r="C11" s="1">
        <v>0</v>
      </c>
      <c r="D11" s="1">
        <v>0</v>
      </c>
      <c r="E11" s="1">
        <v>0</v>
      </c>
      <c r="F11" s="2">
        <v>0</v>
      </c>
      <c r="G11" s="13"/>
      <c r="H11" s="13"/>
      <c r="I11" s="13"/>
      <c r="J11" s="13"/>
      <c r="L11" s="13"/>
      <c r="M11" s="13"/>
      <c r="N11" s="13"/>
      <c r="O11" s="13"/>
    </row>
    <row r="12" spans="1:15" ht="13.2" customHeight="1" x14ac:dyDescent="0.25">
      <c r="A12" s="3" t="s">
        <v>35</v>
      </c>
      <c r="B12" s="12">
        <v>4</v>
      </c>
      <c r="C12" s="1">
        <v>192576</v>
      </c>
      <c r="D12" s="1">
        <v>198478</v>
      </c>
      <c r="E12" s="1">
        <v>698717</v>
      </c>
      <c r="F12" s="2">
        <v>625433</v>
      </c>
      <c r="G12" s="13"/>
      <c r="H12" s="13"/>
      <c r="I12" s="13"/>
      <c r="J12" s="13"/>
      <c r="L12" s="13"/>
      <c r="M12" s="13"/>
      <c r="N12" s="13"/>
      <c r="O12" s="13"/>
    </row>
    <row r="13" spans="1:15" ht="13.2" customHeight="1" x14ac:dyDescent="0.25">
      <c r="A13" s="3" t="s">
        <v>36</v>
      </c>
      <c r="B13" s="12">
        <v>5</v>
      </c>
      <c r="C13" s="1">
        <v>2628</v>
      </c>
      <c r="D13" s="1">
        <v>3289</v>
      </c>
      <c r="E13" s="1">
        <v>12229</v>
      </c>
      <c r="F13" s="2">
        <v>13622</v>
      </c>
      <c r="G13" s="13"/>
      <c r="H13" s="13"/>
      <c r="I13" s="13"/>
      <c r="J13" s="13"/>
      <c r="L13" s="13"/>
      <c r="M13" s="13"/>
      <c r="N13" s="13"/>
      <c r="O13" s="13"/>
    </row>
    <row r="14" spans="1:15" ht="13.2" customHeight="1" x14ac:dyDescent="0.25">
      <c r="A14" s="3" t="s">
        <v>37</v>
      </c>
      <c r="B14" s="12">
        <v>6</v>
      </c>
      <c r="C14" s="1">
        <f>SUM(C9:C13)</f>
        <v>6544627</v>
      </c>
      <c r="D14" s="1">
        <f t="shared" ref="D14:F14" si="0">SUM(D9:D13)</f>
        <v>6190662</v>
      </c>
      <c r="E14" s="1">
        <f t="shared" si="0"/>
        <v>25609516</v>
      </c>
      <c r="F14" s="1">
        <f t="shared" si="0"/>
        <v>22913195</v>
      </c>
      <c r="G14" s="13"/>
      <c r="H14" s="13"/>
      <c r="I14" s="13"/>
      <c r="J14" s="13"/>
      <c r="L14" s="13"/>
      <c r="M14" s="13"/>
      <c r="N14" s="13"/>
      <c r="O14" s="13"/>
    </row>
    <row r="15" spans="1:15" ht="25.95" customHeight="1" x14ac:dyDescent="0.25">
      <c r="A15" s="4" t="s">
        <v>38</v>
      </c>
      <c r="B15" s="12">
        <v>7</v>
      </c>
      <c r="C15" s="1">
        <v>449455</v>
      </c>
      <c r="D15" s="1">
        <v>434562</v>
      </c>
      <c r="E15" s="1">
        <v>1771183</v>
      </c>
      <c r="F15" s="2">
        <v>1730858</v>
      </c>
      <c r="G15" s="13"/>
      <c r="H15" s="13"/>
      <c r="I15" s="13"/>
      <c r="J15" s="13"/>
      <c r="L15" s="13"/>
      <c r="M15" s="13"/>
      <c r="N15" s="13"/>
      <c r="O15" s="13"/>
    </row>
    <row r="16" spans="1:15" ht="13.2" customHeight="1" x14ac:dyDescent="0.25">
      <c r="A16" s="4" t="s">
        <v>14</v>
      </c>
      <c r="B16" s="12">
        <v>8</v>
      </c>
      <c r="C16" s="1">
        <v>452522</v>
      </c>
      <c r="D16" s="1">
        <v>405601</v>
      </c>
      <c r="E16" s="1">
        <v>1660488</v>
      </c>
      <c r="F16" s="2">
        <v>967293</v>
      </c>
      <c r="G16" s="13"/>
      <c r="H16" s="13"/>
      <c r="I16" s="13"/>
      <c r="J16" s="13"/>
      <c r="L16" s="13"/>
      <c r="M16" s="13"/>
      <c r="N16" s="13"/>
      <c r="O16" s="13"/>
    </row>
    <row r="17" spans="1:15" ht="13.2" customHeight="1" x14ac:dyDescent="0.25">
      <c r="A17" s="4" t="s">
        <v>15</v>
      </c>
      <c r="B17" s="12">
        <v>9</v>
      </c>
      <c r="C17" s="1">
        <f>SUM(C15:C16)</f>
        <v>901977</v>
      </c>
      <c r="D17" s="1">
        <f t="shared" ref="D17:F17" si="1">SUM(D15:D16)</f>
        <v>840163</v>
      </c>
      <c r="E17" s="1">
        <f t="shared" si="1"/>
        <v>3431671</v>
      </c>
      <c r="F17" s="1">
        <f t="shared" si="1"/>
        <v>2698151</v>
      </c>
      <c r="G17" s="13"/>
      <c r="H17" s="13"/>
      <c r="I17" s="13"/>
      <c r="J17" s="13"/>
      <c r="L17" s="13"/>
      <c r="M17" s="13"/>
      <c r="N17" s="13"/>
      <c r="O17" s="13"/>
    </row>
    <row r="18" spans="1:15" ht="13.2" customHeight="1" x14ac:dyDescent="0.25">
      <c r="A18" s="3" t="s">
        <v>39</v>
      </c>
      <c r="B18" s="12">
        <v>10</v>
      </c>
      <c r="C18" s="1">
        <v>182465</v>
      </c>
      <c r="D18" s="1">
        <v>170885</v>
      </c>
      <c r="E18" s="1">
        <v>717766</v>
      </c>
      <c r="F18" s="2">
        <v>682396</v>
      </c>
      <c r="G18" s="13"/>
      <c r="H18" s="13"/>
      <c r="I18" s="13"/>
      <c r="J18" s="13"/>
      <c r="L18" s="13"/>
      <c r="M18" s="13"/>
      <c r="N18" s="13"/>
      <c r="O18" s="13"/>
    </row>
    <row r="19" spans="1:15" ht="13.2" customHeight="1" x14ac:dyDescent="0.25">
      <c r="A19" s="3" t="s">
        <v>40</v>
      </c>
      <c r="B19" s="12">
        <v>11</v>
      </c>
      <c r="C19" s="1">
        <v>556870</v>
      </c>
      <c r="D19" s="1">
        <v>788981</v>
      </c>
      <c r="E19" s="1">
        <v>2215184</v>
      </c>
      <c r="F19" s="2">
        <v>2379820</v>
      </c>
      <c r="G19" s="13"/>
      <c r="H19" s="13"/>
      <c r="I19" s="13"/>
      <c r="J19" s="13"/>
      <c r="L19" s="13"/>
      <c r="M19" s="13"/>
      <c r="N19" s="13"/>
      <c r="O19" s="13"/>
    </row>
    <row r="20" spans="1:15" ht="13.2" customHeight="1" x14ac:dyDescent="0.25">
      <c r="A20" s="3" t="s">
        <v>41</v>
      </c>
      <c r="B20" s="12">
        <v>12</v>
      </c>
      <c r="C20" s="1">
        <f>SUM(C18:C19)</f>
        <v>739335</v>
      </c>
      <c r="D20" s="1">
        <f t="shared" ref="D20:F20" si="2">SUM(D18:D19)</f>
        <v>959866</v>
      </c>
      <c r="E20" s="1">
        <f t="shared" si="2"/>
        <v>2932950</v>
      </c>
      <c r="F20" s="1">
        <f t="shared" si="2"/>
        <v>3062216</v>
      </c>
      <c r="G20" s="13"/>
      <c r="H20" s="13"/>
      <c r="I20" s="13"/>
      <c r="J20" s="13"/>
      <c r="L20" s="13"/>
      <c r="M20" s="13"/>
      <c r="N20" s="13"/>
      <c r="O20" s="13"/>
    </row>
    <row r="21" spans="1:15" ht="13.2" customHeight="1" x14ac:dyDescent="0.25">
      <c r="A21" s="3" t="s">
        <v>42</v>
      </c>
      <c r="B21" s="12">
        <v>13</v>
      </c>
      <c r="C21" s="1">
        <v>2175224</v>
      </c>
      <c r="D21" s="1">
        <v>1452592</v>
      </c>
      <c r="E21" s="1">
        <v>8537307</v>
      </c>
      <c r="F21" s="2">
        <v>6502214</v>
      </c>
      <c r="G21" s="13"/>
      <c r="H21" s="13"/>
      <c r="I21" s="13"/>
      <c r="J21" s="13"/>
      <c r="L21" s="13"/>
      <c r="M21" s="13"/>
      <c r="N21" s="13"/>
      <c r="O21" s="13"/>
    </row>
    <row r="22" spans="1:15" ht="13.2" customHeight="1" x14ac:dyDescent="0.25">
      <c r="A22" s="3" t="s">
        <v>43</v>
      </c>
      <c r="B22" s="12">
        <v>14</v>
      </c>
      <c r="C22" s="1">
        <v>217855</v>
      </c>
      <c r="D22" s="1">
        <v>181407</v>
      </c>
      <c r="E22" s="1">
        <v>820449</v>
      </c>
      <c r="F22" s="2">
        <v>731651</v>
      </c>
      <c r="G22" s="13"/>
      <c r="H22" s="13"/>
      <c r="I22" s="13"/>
      <c r="J22" s="13"/>
      <c r="L22" s="13"/>
      <c r="M22" s="13"/>
      <c r="N22" s="13"/>
      <c r="O22" s="13"/>
    </row>
    <row r="23" spans="1:15" ht="13.2" customHeight="1" x14ac:dyDescent="0.25">
      <c r="A23" s="3" t="s">
        <v>44</v>
      </c>
      <c r="B23" s="12">
        <v>15</v>
      </c>
      <c r="C23" s="1">
        <v>444199</v>
      </c>
      <c r="D23" s="1">
        <v>324645</v>
      </c>
      <c r="E23" s="1">
        <v>1380188</v>
      </c>
      <c r="F23" s="2">
        <v>1268415</v>
      </c>
      <c r="G23" s="13"/>
      <c r="H23" s="13"/>
      <c r="I23" s="13"/>
      <c r="J23" s="13"/>
      <c r="L23" s="13"/>
      <c r="M23" s="13"/>
      <c r="N23" s="13"/>
      <c r="O23" s="13"/>
    </row>
    <row r="24" spans="1:15" ht="13.2" customHeight="1" x14ac:dyDescent="0.25">
      <c r="A24" s="3" t="s">
        <v>45</v>
      </c>
      <c r="B24" s="12">
        <v>16</v>
      </c>
      <c r="C24" s="1">
        <f>SUM(C17,C20:C23)</f>
        <v>4478590</v>
      </c>
      <c r="D24" s="1">
        <f t="shared" ref="D24:F24" si="3">SUM(D17,D20:D23)</f>
        <v>3758673</v>
      </c>
      <c r="E24" s="1">
        <f t="shared" si="3"/>
        <v>17102565</v>
      </c>
      <c r="F24" s="1">
        <f t="shared" si="3"/>
        <v>14262647</v>
      </c>
      <c r="G24" s="13"/>
      <c r="H24" s="13"/>
      <c r="I24" s="13"/>
      <c r="J24" s="13"/>
      <c r="L24" s="13"/>
      <c r="M24" s="13"/>
      <c r="N24" s="13"/>
      <c r="O24" s="13"/>
    </row>
    <row r="25" spans="1:15" ht="25.95" customHeight="1" x14ac:dyDescent="0.25">
      <c r="A25" s="35" t="s">
        <v>5</v>
      </c>
      <c r="B25" s="12">
        <v>17</v>
      </c>
      <c r="C25" s="1">
        <f>C14-C24</f>
        <v>2066037</v>
      </c>
      <c r="D25" s="1">
        <f t="shared" ref="D25:F25" si="4">D14-D24</f>
        <v>2431989</v>
      </c>
      <c r="E25" s="1">
        <f t="shared" si="4"/>
        <v>8506951</v>
      </c>
      <c r="F25" s="1">
        <f t="shared" si="4"/>
        <v>8650548</v>
      </c>
      <c r="G25" s="13"/>
      <c r="H25" s="13"/>
      <c r="I25" s="13"/>
      <c r="J25" s="13"/>
      <c r="L25" s="13"/>
      <c r="M25" s="13"/>
      <c r="N25" s="13"/>
      <c r="O25" s="13"/>
    </row>
    <row r="26" spans="1:15" ht="13.2" customHeight="1" x14ac:dyDescent="0.25">
      <c r="A26" s="3" t="s">
        <v>46</v>
      </c>
      <c r="B26" s="12">
        <v>18</v>
      </c>
      <c r="C26" s="1">
        <v>547535</v>
      </c>
      <c r="D26" s="1">
        <v>142747</v>
      </c>
      <c r="E26" s="1">
        <v>1337352</v>
      </c>
      <c r="F26" s="2">
        <v>643075</v>
      </c>
      <c r="G26" s="13"/>
      <c r="H26" s="13"/>
      <c r="I26" s="13"/>
      <c r="J26" s="13"/>
      <c r="L26" s="13"/>
      <c r="M26" s="13"/>
      <c r="N26" s="13"/>
      <c r="O26" s="13"/>
    </row>
    <row r="27" spans="1:15" ht="13.2" customHeight="1" x14ac:dyDescent="0.25">
      <c r="A27" s="3" t="s">
        <v>47</v>
      </c>
      <c r="B27" s="12">
        <v>19</v>
      </c>
      <c r="C27" s="1">
        <v>2250</v>
      </c>
      <c r="D27" s="1">
        <v>2000</v>
      </c>
      <c r="E27" s="1">
        <v>9000</v>
      </c>
      <c r="F27" s="2">
        <v>8000</v>
      </c>
      <c r="G27" s="13"/>
      <c r="H27" s="13"/>
      <c r="I27" s="13"/>
      <c r="J27" s="13"/>
      <c r="L27" s="13"/>
      <c r="M27" s="13"/>
      <c r="N27" s="13"/>
      <c r="O27" s="13"/>
    </row>
    <row r="28" spans="1:15" ht="13.2" customHeight="1" x14ac:dyDescent="0.25">
      <c r="A28" s="3" t="s">
        <v>48</v>
      </c>
      <c r="B28" s="12">
        <v>20</v>
      </c>
      <c r="C28" s="1">
        <v>9409</v>
      </c>
      <c r="D28" s="1">
        <v>4427</v>
      </c>
      <c r="E28" s="1">
        <v>37055</v>
      </c>
      <c r="F28" s="2">
        <v>38298</v>
      </c>
      <c r="G28" s="13"/>
      <c r="H28" s="13"/>
      <c r="I28" s="13"/>
      <c r="J28" s="13"/>
      <c r="L28" s="13"/>
      <c r="M28" s="13"/>
      <c r="N28" s="13"/>
      <c r="O28" s="13"/>
    </row>
    <row r="29" spans="1:15" ht="13.2" customHeight="1" x14ac:dyDescent="0.25">
      <c r="A29" s="3" t="s">
        <v>49</v>
      </c>
      <c r="B29" s="12">
        <v>21</v>
      </c>
      <c r="C29" s="1">
        <f>SUM(C27:C28)</f>
        <v>11659</v>
      </c>
      <c r="D29" s="1">
        <f t="shared" ref="D29:F29" si="5">SUM(D27:D28)</f>
        <v>6427</v>
      </c>
      <c r="E29" s="1">
        <f t="shared" si="5"/>
        <v>46055</v>
      </c>
      <c r="F29" s="1">
        <f t="shared" si="5"/>
        <v>46298</v>
      </c>
      <c r="G29" s="13"/>
      <c r="H29" s="13"/>
      <c r="I29" s="13"/>
      <c r="J29" s="13"/>
      <c r="L29" s="13"/>
      <c r="M29" s="13"/>
      <c r="N29" s="13"/>
      <c r="O29" s="13"/>
    </row>
    <row r="30" spans="1:15" ht="25.95" customHeight="1" x14ac:dyDescent="0.25">
      <c r="A30" s="4" t="s">
        <v>6</v>
      </c>
      <c r="B30" s="12">
        <v>22</v>
      </c>
      <c r="C30" s="1">
        <v>2810</v>
      </c>
      <c r="D30" s="1">
        <v>5430</v>
      </c>
      <c r="E30" s="1">
        <v>18844</v>
      </c>
      <c r="F30" s="2">
        <v>16834</v>
      </c>
      <c r="G30" s="13"/>
      <c r="H30" s="13"/>
      <c r="I30" s="13"/>
      <c r="J30" s="13"/>
      <c r="L30" s="13"/>
      <c r="M30" s="13"/>
      <c r="N30" s="13"/>
      <c r="O30" s="13"/>
    </row>
    <row r="31" spans="1:15" ht="13.2" customHeight="1" x14ac:dyDescent="0.25">
      <c r="A31" s="3" t="s">
        <v>50</v>
      </c>
      <c r="B31" s="12">
        <v>23</v>
      </c>
      <c r="C31" s="1">
        <f>C25+C26+C29-C30</f>
        <v>2622421</v>
      </c>
      <c r="D31" s="1">
        <f t="shared" ref="D31:F31" si="6">D25+D26+D29-D30</f>
        <v>2575733</v>
      </c>
      <c r="E31" s="1">
        <f t="shared" si="6"/>
        <v>9871514</v>
      </c>
      <c r="F31" s="1">
        <f t="shared" si="6"/>
        <v>9323087</v>
      </c>
      <c r="G31" s="13"/>
      <c r="H31" s="13"/>
      <c r="I31" s="13"/>
      <c r="J31" s="13"/>
      <c r="L31" s="13"/>
      <c r="M31" s="13"/>
      <c r="N31" s="13"/>
      <c r="O31" s="13"/>
    </row>
    <row r="32" spans="1:15" ht="20.399999999999999" x14ac:dyDescent="0.25">
      <c r="A32" s="4" t="s">
        <v>51</v>
      </c>
      <c r="B32" s="12">
        <v>24</v>
      </c>
      <c r="C32" s="1">
        <v>-307</v>
      </c>
      <c r="D32" s="1">
        <v>4619</v>
      </c>
      <c r="E32" s="1">
        <v>3603</v>
      </c>
      <c r="F32" s="2">
        <v>23526</v>
      </c>
      <c r="G32" s="13"/>
      <c r="H32" s="13"/>
      <c r="I32" s="13"/>
      <c r="J32" s="13"/>
      <c r="L32" s="13"/>
      <c r="M32" s="13"/>
      <c r="N32" s="13"/>
      <c r="O32" s="13"/>
    </row>
    <row r="33" spans="1:15" ht="13.2" customHeight="1" x14ac:dyDescent="0.25">
      <c r="A33" s="3" t="s">
        <v>52</v>
      </c>
      <c r="B33" s="12">
        <v>25</v>
      </c>
      <c r="C33" s="1">
        <v>1191</v>
      </c>
      <c r="D33" s="1">
        <v>935</v>
      </c>
      <c r="E33" s="1">
        <v>4483</v>
      </c>
      <c r="F33" s="2">
        <v>3556</v>
      </c>
      <c r="G33" s="13"/>
      <c r="H33" s="13"/>
      <c r="I33" s="13"/>
      <c r="J33" s="13"/>
      <c r="L33" s="13"/>
      <c r="M33" s="13"/>
      <c r="N33" s="13"/>
      <c r="O33" s="13"/>
    </row>
    <row r="34" spans="1:15" ht="13.2" customHeight="1" x14ac:dyDescent="0.25">
      <c r="A34" s="3" t="s">
        <v>53</v>
      </c>
      <c r="B34" s="12">
        <v>26</v>
      </c>
      <c r="C34" s="1">
        <v>246</v>
      </c>
      <c r="D34" s="1">
        <v>306</v>
      </c>
      <c r="E34" s="1">
        <v>1037</v>
      </c>
      <c r="F34" s="2">
        <v>1255</v>
      </c>
      <c r="G34" s="13"/>
      <c r="H34" s="13"/>
      <c r="I34" s="13"/>
      <c r="J34" s="13"/>
      <c r="L34" s="13"/>
      <c r="M34" s="13"/>
      <c r="N34" s="13"/>
      <c r="O34" s="13"/>
    </row>
    <row r="35" spans="1:15" ht="13.2" customHeight="1" x14ac:dyDescent="0.25">
      <c r="A35" s="3" t="s">
        <v>54</v>
      </c>
      <c r="B35" s="12">
        <v>27</v>
      </c>
      <c r="C35" s="1">
        <f>SUM(C32:C34)</f>
        <v>1130</v>
      </c>
      <c r="D35" s="1">
        <f t="shared" ref="D35:F35" si="7">SUM(D32:D34)</f>
        <v>5860</v>
      </c>
      <c r="E35" s="1">
        <f t="shared" si="7"/>
        <v>9123</v>
      </c>
      <c r="F35" s="1">
        <f t="shared" si="7"/>
        <v>28337</v>
      </c>
      <c r="G35" s="13"/>
      <c r="H35" s="13"/>
      <c r="I35" s="13"/>
      <c r="J35" s="13"/>
      <c r="L35" s="13"/>
      <c r="M35" s="13"/>
      <c r="N35" s="13"/>
      <c r="O35" s="13"/>
    </row>
    <row r="36" spans="1:15" ht="33" customHeight="1" x14ac:dyDescent="0.25">
      <c r="A36" s="3" t="s">
        <v>55</v>
      </c>
      <c r="B36" s="36">
        <v>28</v>
      </c>
      <c r="C36" s="1">
        <v>0</v>
      </c>
      <c r="D36" s="1">
        <v>0</v>
      </c>
      <c r="E36" s="1">
        <v>0</v>
      </c>
      <c r="F36" s="2">
        <v>0</v>
      </c>
      <c r="G36" s="13"/>
      <c r="H36" s="13"/>
      <c r="I36" s="13"/>
      <c r="J36" s="13"/>
      <c r="L36" s="13"/>
      <c r="M36" s="13"/>
      <c r="N36" s="13"/>
      <c r="O36" s="13"/>
    </row>
    <row r="37" spans="1:15" ht="13.2" customHeight="1" x14ac:dyDescent="0.25">
      <c r="A37" s="3" t="s">
        <v>56</v>
      </c>
      <c r="B37" s="12">
        <v>29</v>
      </c>
      <c r="C37" s="1">
        <v>0</v>
      </c>
      <c r="D37" s="1">
        <v>0</v>
      </c>
      <c r="E37" s="1">
        <v>0</v>
      </c>
      <c r="F37" s="2">
        <v>0</v>
      </c>
      <c r="G37" s="13"/>
      <c r="H37" s="13"/>
      <c r="I37" s="13"/>
      <c r="J37" s="13"/>
      <c r="L37" s="13"/>
      <c r="M37" s="13"/>
      <c r="N37" s="13"/>
      <c r="O37" s="13"/>
    </row>
    <row r="38" spans="1:15" ht="13.2" customHeight="1" x14ac:dyDescent="0.25">
      <c r="A38" s="3" t="s">
        <v>57</v>
      </c>
      <c r="B38" s="12">
        <v>30</v>
      </c>
      <c r="C38" s="1">
        <f>C31-C35-C36-C37</f>
        <v>2621291</v>
      </c>
      <c r="D38" s="1">
        <f t="shared" ref="D38:F38" si="8">D31-D35-D36-D37</f>
        <v>2569873</v>
      </c>
      <c r="E38" s="1">
        <f t="shared" si="8"/>
        <v>9862391</v>
      </c>
      <c r="F38" s="1">
        <f t="shared" si="8"/>
        <v>9294750</v>
      </c>
      <c r="G38" s="13"/>
      <c r="H38" s="13"/>
      <c r="I38" s="13"/>
      <c r="J38" s="13"/>
      <c r="L38" s="13"/>
      <c r="M38" s="13"/>
      <c r="N38" s="13"/>
      <c r="O38" s="13"/>
    </row>
    <row r="39" spans="1:15" ht="13.2" customHeight="1" x14ac:dyDescent="0.25">
      <c r="A39" s="3" t="s">
        <v>58</v>
      </c>
      <c r="B39" s="12">
        <v>31</v>
      </c>
      <c r="C39" s="1">
        <v>658202</v>
      </c>
      <c r="D39" s="1">
        <v>385730</v>
      </c>
      <c r="E39" s="1">
        <v>2306256</v>
      </c>
      <c r="F39" s="2">
        <v>1784698</v>
      </c>
      <c r="G39" s="13"/>
      <c r="H39" s="13"/>
      <c r="I39" s="13"/>
      <c r="J39" s="13"/>
      <c r="L39" s="13"/>
      <c r="M39" s="13"/>
      <c r="N39" s="13"/>
      <c r="O39" s="13"/>
    </row>
    <row r="40" spans="1:15" ht="13.2" customHeight="1" x14ac:dyDescent="0.25">
      <c r="A40" s="3" t="s">
        <v>59</v>
      </c>
      <c r="B40" s="12">
        <v>32</v>
      </c>
      <c r="C40" s="1">
        <v>-88222</v>
      </c>
      <c r="D40" s="1">
        <v>210544</v>
      </c>
      <c r="E40" s="1">
        <v>-33797</v>
      </c>
      <c r="F40" s="2">
        <v>432091</v>
      </c>
      <c r="G40" s="13"/>
      <c r="H40" s="13"/>
      <c r="I40" s="13"/>
      <c r="J40" s="13"/>
      <c r="L40" s="13"/>
      <c r="M40" s="13"/>
      <c r="N40" s="13"/>
      <c r="O40" s="13"/>
    </row>
    <row r="41" spans="1:15" ht="13.2" customHeight="1" x14ac:dyDescent="0.25">
      <c r="A41" s="37" t="s">
        <v>60</v>
      </c>
      <c r="B41" s="38">
        <v>33</v>
      </c>
      <c r="C41" s="1">
        <f>C38-C39-C40</f>
        <v>2051311</v>
      </c>
      <c r="D41" s="1">
        <f t="shared" ref="D41:F41" si="9">D38-D39-D40</f>
        <v>1973599</v>
      </c>
      <c r="E41" s="1">
        <f t="shared" si="9"/>
        <v>7589932</v>
      </c>
      <c r="F41" s="1">
        <f t="shared" si="9"/>
        <v>7077961</v>
      </c>
      <c r="G41" s="13"/>
      <c r="H41" s="13"/>
      <c r="I41" s="13"/>
      <c r="J41" s="13"/>
      <c r="L41" s="13"/>
      <c r="M41" s="13"/>
      <c r="N41" s="13"/>
      <c r="O41" s="13"/>
    </row>
  </sheetData>
  <mergeCells count="7">
    <mergeCell ref="E1:F1"/>
    <mergeCell ref="A7:A8"/>
    <mergeCell ref="B7:B8"/>
    <mergeCell ref="C7:D7"/>
    <mergeCell ref="E7:F7"/>
    <mergeCell ref="C5:F5"/>
    <mergeCell ref="E6:F6"/>
  </mergeCells>
  <pageMargins left="0.5" right="0.5" top="0.5" bottom="0.5" header="0.3" footer="0.3"/>
  <pageSetup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34"/>
  <sheetViews>
    <sheetView showGridLines="0" zoomScaleNormal="100" workbookViewId="0">
      <selection activeCell="G1" sqref="G1"/>
    </sheetView>
  </sheetViews>
  <sheetFormatPr defaultColWidth="8.77734375" defaultRowHeight="10.199999999999999" x14ac:dyDescent="0.25"/>
  <cols>
    <col min="1" max="1" width="60.109375" style="9" customWidth="1"/>
    <col min="2" max="2" width="4.77734375" style="9" bestFit="1" customWidth="1"/>
    <col min="3" max="6" width="10.44140625" style="9" customWidth="1"/>
    <col min="7" max="11" width="8.77734375" style="9"/>
    <col min="12" max="12" width="6.44140625" style="9" customWidth="1"/>
    <col min="13" max="16384" width="8.77734375" style="9"/>
  </cols>
  <sheetData>
    <row r="1" spans="1:16" ht="16.2" customHeight="1" x14ac:dyDescent="0.25">
      <c r="A1" s="7" t="s">
        <v>86</v>
      </c>
      <c r="B1" s="51" t="s">
        <v>63</v>
      </c>
      <c r="C1" s="51"/>
      <c r="D1" s="51" t="s">
        <v>64</v>
      </c>
      <c r="E1" s="51"/>
      <c r="F1" s="8" t="s">
        <v>7</v>
      </c>
    </row>
    <row r="2" spans="1:16" ht="12" customHeight="1" x14ac:dyDescent="0.25">
      <c r="A2" s="41" t="s">
        <v>24</v>
      </c>
      <c r="B2" s="54" t="s">
        <v>25</v>
      </c>
      <c r="C2" s="56"/>
      <c r="D2" s="57"/>
      <c r="E2" s="58" t="s">
        <v>27</v>
      </c>
      <c r="F2" s="59"/>
    </row>
    <row r="3" spans="1:16" ht="20.399999999999999" x14ac:dyDescent="0.25">
      <c r="A3" s="42"/>
      <c r="B3" s="55"/>
      <c r="C3" s="10" t="s">
        <v>28</v>
      </c>
      <c r="D3" s="10" t="s">
        <v>29</v>
      </c>
      <c r="E3" s="10" t="s">
        <v>30</v>
      </c>
      <c r="F3" s="11" t="s">
        <v>31</v>
      </c>
    </row>
    <row r="4" spans="1:16" ht="25.95" customHeight="1" x14ac:dyDescent="0.25">
      <c r="A4" s="3" t="s">
        <v>65</v>
      </c>
      <c r="B4" s="12">
        <v>34</v>
      </c>
      <c r="C4" s="5">
        <v>0</v>
      </c>
      <c r="D4" s="5">
        <v>0</v>
      </c>
      <c r="E4" s="5">
        <v>0</v>
      </c>
      <c r="F4" s="5">
        <v>0</v>
      </c>
      <c r="G4" s="13"/>
      <c r="H4" s="13"/>
      <c r="I4" s="13"/>
      <c r="J4" s="13"/>
      <c r="M4" s="13"/>
      <c r="N4" s="13"/>
      <c r="O4" s="13"/>
      <c r="P4" s="13"/>
    </row>
    <row r="5" spans="1:16" ht="25.95" customHeight="1" x14ac:dyDescent="0.25">
      <c r="A5" s="3" t="s">
        <v>66</v>
      </c>
      <c r="B5" s="12">
        <v>35</v>
      </c>
      <c r="C5" s="5">
        <v>0</v>
      </c>
      <c r="D5" s="5">
        <v>0</v>
      </c>
      <c r="E5" s="5">
        <v>0</v>
      </c>
      <c r="F5" s="5">
        <v>0</v>
      </c>
      <c r="G5" s="13"/>
      <c r="H5" s="13"/>
      <c r="I5" s="13"/>
      <c r="J5" s="13"/>
      <c r="M5" s="13"/>
      <c r="N5" s="13"/>
      <c r="O5" s="13"/>
      <c r="P5" s="13"/>
    </row>
    <row r="6" spans="1:16" ht="13.2" customHeight="1" x14ac:dyDescent="0.25">
      <c r="A6" s="3" t="s">
        <v>67</v>
      </c>
      <c r="B6" s="12">
        <v>36</v>
      </c>
      <c r="C6" s="14">
        <f>SUM('Form RE&amp;I Page 1'!C41,C4:C5)</f>
        <v>2051311</v>
      </c>
      <c r="D6" s="14">
        <f>SUM('Form RE&amp;I Page 1'!D41,D4:D5)</f>
        <v>1973599</v>
      </c>
      <c r="E6" s="14">
        <f>SUM('Form RE&amp;I Page 1'!E41,E4:E5)</f>
        <v>7589932</v>
      </c>
      <c r="F6" s="14">
        <f>SUM('Form RE&amp;I Page 1'!F41,F4:F5)</f>
        <v>7077961</v>
      </c>
      <c r="G6" s="13"/>
      <c r="H6" s="13"/>
      <c r="I6" s="13"/>
      <c r="J6" s="13"/>
      <c r="M6" s="13"/>
      <c r="N6" s="13"/>
      <c r="O6" s="13"/>
      <c r="P6" s="13"/>
    </row>
    <row r="7" spans="1:16" ht="13.2" customHeight="1" x14ac:dyDescent="0.25">
      <c r="A7" s="3" t="s">
        <v>68</v>
      </c>
      <c r="B7" s="12">
        <v>37</v>
      </c>
      <c r="C7" s="5">
        <v>0</v>
      </c>
      <c r="D7" s="5">
        <v>0</v>
      </c>
      <c r="E7" s="5">
        <v>0</v>
      </c>
      <c r="F7" s="5">
        <v>0</v>
      </c>
      <c r="G7" s="13"/>
      <c r="H7" s="13"/>
      <c r="I7" s="13"/>
      <c r="J7" s="13"/>
      <c r="M7" s="13"/>
      <c r="N7" s="13"/>
      <c r="O7" s="13"/>
      <c r="P7" s="13"/>
    </row>
    <row r="8" spans="1:16" ht="13.2" customHeight="1" x14ac:dyDescent="0.25">
      <c r="A8" s="3" t="s">
        <v>69</v>
      </c>
      <c r="B8" s="12">
        <v>38</v>
      </c>
      <c r="C8" s="5">
        <v>0</v>
      </c>
      <c r="D8" s="5">
        <v>0</v>
      </c>
      <c r="E8" s="5">
        <v>0</v>
      </c>
      <c r="F8" s="5">
        <v>0</v>
      </c>
      <c r="G8" s="13"/>
      <c r="H8" s="13"/>
      <c r="I8" s="13"/>
      <c r="J8" s="13"/>
      <c r="M8" s="13"/>
      <c r="N8" s="13"/>
      <c r="O8" s="13"/>
      <c r="P8" s="13"/>
    </row>
    <row r="9" spans="1:16" ht="13.2" customHeight="1" x14ac:dyDescent="0.25">
      <c r="A9" s="3" t="s">
        <v>70</v>
      </c>
      <c r="B9" s="12">
        <v>39</v>
      </c>
      <c r="C9" s="5">
        <v>0</v>
      </c>
      <c r="D9" s="5">
        <v>0</v>
      </c>
      <c r="E9" s="5">
        <v>0</v>
      </c>
      <c r="F9" s="5">
        <v>0</v>
      </c>
      <c r="G9" s="13"/>
      <c r="H9" s="13"/>
      <c r="I9" s="13"/>
      <c r="J9" s="13"/>
      <c r="M9" s="13"/>
      <c r="N9" s="13"/>
      <c r="O9" s="13"/>
      <c r="P9" s="13"/>
    </row>
    <row r="10" spans="1:16" ht="13.2" customHeight="1" x14ac:dyDescent="0.25">
      <c r="A10" s="3" t="s">
        <v>71</v>
      </c>
      <c r="B10" s="12">
        <v>40</v>
      </c>
      <c r="C10" s="5">
        <v>0</v>
      </c>
      <c r="D10" s="5">
        <v>0</v>
      </c>
      <c r="E10" s="5">
        <v>0</v>
      </c>
      <c r="F10" s="5">
        <v>0</v>
      </c>
      <c r="G10" s="13"/>
      <c r="H10" s="13"/>
      <c r="I10" s="13"/>
      <c r="J10" s="13"/>
      <c r="M10" s="13"/>
      <c r="N10" s="13"/>
      <c r="O10" s="13"/>
      <c r="P10" s="13"/>
    </row>
    <row r="11" spans="1:16" ht="13.2" customHeight="1" x14ac:dyDescent="0.25">
      <c r="A11" s="3" t="s">
        <v>72</v>
      </c>
      <c r="B11" s="12">
        <v>41</v>
      </c>
      <c r="C11" s="14">
        <f>SUM(C6:C10)</f>
        <v>2051311</v>
      </c>
      <c r="D11" s="14">
        <f t="shared" ref="D11:F11" si="0">SUM(D6:D10)</f>
        <v>1973599</v>
      </c>
      <c r="E11" s="14">
        <f t="shared" si="0"/>
        <v>7589932</v>
      </c>
      <c r="F11" s="14">
        <f t="shared" si="0"/>
        <v>7077961</v>
      </c>
      <c r="G11" s="13"/>
      <c r="H11" s="13"/>
      <c r="I11" s="13"/>
      <c r="J11" s="13"/>
      <c r="M11" s="13"/>
      <c r="N11" s="13"/>
      <c r="O11" s="13"/>
      <c r="P11" s="13"/>
    </row>
    <row r="12" spans="1:16" ht="13.2" customHeight="1" x14ac:dyDescent="0.25">
      <c r="A12" s="3" t="s">
        <v>18</v>
      </c>
      <c r="B12" s="12">
        <v>42</v>
      </c>
      <c r="C12" s="5">
        <v>0</v>
      </c>
      <c r="D12" s="5">
        <v>0</v>
      </c>
      <c r="E12" s="5">
        <v>0</v>
      </c>
      <c r="F12" s="5">
        <v>0</v>
      </c>
      <c r="G12" s="13"/>
      <c r="H12" s="13"/>
      <c r="I12" s="13"/>
      <c r="J12" s="13"/>
      <c r="M12" s="13"/>
      <c r="N12" s="13"/>
      <c r="O12" s="13"/>
      <c r="P12" s="13"/>
    </row>
    <row r="13" spans="1:16" ht="13.2" customHeight="1" x14ac:dyDescent="0.25">
      <c r="A13" s="3" t="s">
        <v>13</v>
      </c>
      <c r="B13" s="12">
        <v>43</v>
      </c>
      <c r="C13" s="14">
        <f>C11-C12</f>
        <v>2051311</v>
      </c>
      <c r="D13" s="14">
        <f t="shared" ref="D13:F13" si="1">D11-D12</f>
        <v>1973599</v>
      </c>
      <c r="E13" s="14">
        <f t="shared" si="1"/>
        <v>7589932</v>
      </c>
      <c r="F13" s="14">
        <f t="shared" si="1"/>
        <v>7077961</v>
      </c>
      <c r="G13" s="13"/>
      <c r="H13" s="13"/>
      <c r="I13" s="13"/>
      <c r="J13" s="13"/>
      <c r="M13" s="13"/>
      <c r="N13" s="13"/>
      <c r="O13" s="13"/>
      <c r="P13" s="13"/>
    </row>
    <row r="14" spans="1:16" ht="13.2" customHeight="1" x14ac:dyDescent="0.25">
      <c r="A14" s="3" t="s">
        <v>11</v>
      </c>
      <c r="B14" s="12">
        <v>44</v>
      </c>
      <c r="C14" s="16" t="s">
        <v>20</v>
      </c>
      <c r="D14" s="16" t="s">
        <v>20</v>
      </c>
      <c r="E14" s="16" t="s">
        <v>20</v>
      </c>
      <c r="F14" s="16" t="s">
        <v>20</v>
      </c>
      <c r="G14" s="13"/>
      <c r="H14" s="13"/>
      <c r="I14" s="13"/>
      <c r="J14" s="13"/>
      <c r="M14" s="13"/>
      <c r="N14" s="13"/>
      <c r="O14" s="13"/>
      <c r="P14" s="13"/>
    </row>
    <row r="15" spans="1:16" ht="13.2" customHeight="1" x14ac:dyDescent="0.25">
      <c r="A15" s="3" t="s">
        <v>12</v>
      </c>
      <c r="B15" s="12">
        <v>45</v>
      </c>
      <c r="C15" s="16" t="s">
        <v>20</v>
      </c>
      <c r="D15" s="16" t="s">
        <v>20</v>
      </c>
      <c r="E15" s="16" t="s">
        <v>20</v>
      </c>
      <c r="F15" s="16" t="s">
        <v>20</v>
      </c>
      <c r="G15" s="13"/>
      <c r="H15" s="13"/>
      <c r="I15" s="13"/>
      <c r="J15" s="13"/>
      <c r="M15" s="13"/>
      <c r="N15" s="13"/>
      <c r="O15" s="13"/>
      <c r="P15" s="13"/>
    </row>
    <row r="16" spans="1:16" ht="13.2" customHeight="1" x14ac:dyDescent="0.25">
      <c r="A16" s="3" t="s">
        <v>73</v>
      </c>
      <c r="B16" s="12">
        <v>46</v>
      </c>
      <c r="C16" s="16" t="s">
        <v>20</v>
      </c>
      <c r="D16" s="16" t="s">
        <v>20</v>
      </c>
      <c r="E16" s="16" t="s">
        <v>20</v>
      </c>
      <c r="F16" s="16" t="s">
        <v>20</v>
      </c>
      <c r="G16" s="13"/>
      <c r="H16" s="13"/>
      <c r="I16" s="13"/>
      <c r="J16" s="13"/>
      <c r="M16" s="13"/>
      <c r="N16" s="13"/>
      <c r="O16" s="13"/>
      <c r="P16" s="13"/>
    </row>
    <row r="17" spans="1:17" ht="13.2" customHeight="1" x14ac:dyDescent="0.25">
      <c r="A17" s="3" t="s">
        <v>74</v>
      </c>
      <c r="B17" s="12">
        <v>47</v>
      </c>
      <c r="C17" s="16" t="s">
        <v>20</v>
      </c>
      <c r="D17" s="16" t="s">
        <v>20</v>
      </c>
      <c r="E17" s="16" t="s">
        <v>20</v>
      </c>
      <c r="F17" s="16" t="s">
        <v>20</v>
      </c>
      <c r="G17" s="13"/>
      <c r="H17" s="13"/>
      <c r="I17" s="13"/>
      <c r="J17" s="13"/>
      <c r="M17" s="13"/>
      <c r="N17" s="13"/>
      <c r="O17" s="13"/>
      <c r="P17" s="13"/>
    </row>
    <row r="18" spans="1:17" ht="13.2" customHeight="1" x14ac:dyDescent="0.25">
      <c r="A18" s="3" t="s">
        <v>75</v>
      </c>
      <c r="B18" s="12">
        <v>48</v>
      </c>
      <c r="C18" s="6">
        <f>'Form RE&amp;I Page 1'!C24/'Form RE&amp;I Page 1'!C14</f>
        <v>0.68431554617245571</v>
      </c>
      <c r="D18" s="6">
        <f>'Form RE&amp;I Page 1'!D24/'Form RE&amp;I Page 1'!D14</f>
        <v>0.60715202994445505</v>
      </c>
      <c r="E18" s="6">
        <f>'Form RE&amp;I Page 1'!E24/'Form RE&amp;I Page 1'!E14</f>
        <v>0.66782070383524628</v>
      </c>
      <c r="F18" s="6">
        <f>'Form RE&amp;I Page 1'!F24/'Form RE&amp;I Page 1'!F14</f>
        <v>0.62246434859913691</v>
      </c>
      <c r="G18" s="71"/>
      <c r="H18" s="71"/>
      <c r="I18" s="71"/>
      <c r="J18" s="71"/>
      <c r="M18" s="13"/>
      <c r="N18" s="13"/>
      <c r="O18" s="13"/>
      <c r="P18" s="13"/>
    </row>
    <row r="19" spans="1:17" ht="13.2" customHeight="1" x14ac:dyDescent="0.25">
      <c r="A19" s="3" t="s">
        <v>76</v>
      </c>
      <c r="B19" s="12">
        <v>49</v>
      </c>
      <c r="C19" s="6">
        <f>('Form RE&amp;I Page 1'!C17+'Form RE&amp;I Page 1'!C20)/'Form RE&amp;I Page 1'!C14</f>
        <v>0.2507877072291515</v>
      </c>
      <c r="D19" s="6">
        <f>('Form RE&amp;I Page 1'!D17+'Form RE&amp;I Page 1'!D20)/'Form RE&amp;I Page 1'!D14</f>
        <v>0.29076518795566614</v>
      </c>
      <c r="E19" s="6">
        <f>('Form RE&amp;I Page 1'!E17+'Form RE&amp;I Page 1'!E20)/'Form RE&amp;I Page 1'!E14</f>
        <v>0.24852562617739438</v>
      </c>
      <c r="F19" s="6">
        <f>('Form RE&amp;I Page 1'!F17+'Form RE&amp;I Page 1'!F20)/'Form RE&amp;I Page 1'!F14</f>
        <v>0.25139955383786505</v>
      </c>
      <c r="G19" s="71"/>
      <c r="H19" s="71"/>
      <c r="I19" s="71"/>
      <c r="J19" s="71"/>
      <c r="M19" s="13"/>
      <c r="N19" s="13"/>
      <c r="O19" s="13"/>
      <c r="P19" s="13"/>
    </row>
    <row r="20" spans="1:17" ht="13.2" customHeight="1" x14ac:dyDescent="0.25">
      <c r="A20" s="3" t="s">
        <v>77</v>
      </c>
      <c r="B20" s="12">
        <v>50</v>
      </c>
      <c r="C20" s="6">
        <f>('Form RE&amp;I Page 1'!C21+'Form RE&amp;I Page 1'!C22)/'Form RE&amp;I Page 1'!C14</f>
        <v>0.36565552169741683</v>
      </c>
      <c r="D20" s="6">
        <f>('Form RE&amp;I Page 1'!D21+'Form RE&amp;I Page 1'!D22)/'Form RE&amp;I Page 1'!D14</f>
        <v>0.26394576218181515</v>
      </c>
      <c r="E20" s="6">
        <f>('Form RE&amp;I Page 1'!E21+'Form RE&amp;I Page 1'!E22)/'Form RE&amp;I Page 1'!E14</f>
        <v>0.36540151715479513</v>
      </c>
      <c r="F20" s="6">
        <f>('Form RE&amp;I Page 1'!F21+'Form RE&amp;I Page 1'!F22)/'Form RE&amp;I Page 1'!F14</f>
        <v>0.31570739043594748</v>
      </c>
      <c r="G20" s="71"/>
      <c r="H20" s="71"/>
      <c r="I20" s="71"/>
      <c r="J20" s="71"/>
      <c r="M20" s="13"/>
      <c r="N20" s="13"/>
      <c r="O20" s="13"/>
      <c r="P20" s="13"/>
    </row>
    <row r="21" spans="1:17" ht="25.95" customHeight="1" x14ac:dyDescent="0.25">
      <c r="A21" s="3" t="s">
        <v>78</v>
      </c>
      <c r="B21" s="12">
        <v>51</v>
      </c>
      <c r="C21" s="14">
        <f>+'Form RE&amp;I Page 1'!C25</f>
        <v>2066037</v>
      </c>
      <c r="D21" s="14">
        <f>+'Form RE&amp;I Page 1'!D25</f>
        <v>2431989</v>
      </c>
      <c r="E21" s="14">
        <f>+'Form RE&amp;I Page 1'!E25</f>
        <v>8506951</v>
      </c>
      <c r="F21" s="14">
        <f>+'Form RE&amp;I Page 1'!F25</f>
        <v>8650548</v>
      </c>
      <c r="G21" s="13"/>
      <c r="H21" s="13"/>
      <c r="I21" s="13"/>
      <c r="J21" s="13"/>
      <c r="M21" s="13"/>
      <c r="N21" s="13"/>
      <c r="O21" s="13"/>
      <c r="P21" s="13"/>
    </row>
    <row r="22" spans="1:17" ht="13.2" customHeight="1" x14ac:dyDescent="0.25">
      <c r="A22" s="4" t="s">
        <v>16</v>
      </c>
      <c r="B22" s="12">
        <v>52</v>
      </c>
      <c r="C22" s="17">
        <f>-'Form RE&amp;I Page 1'!C39</f>
        <v>-658202</v>
      </c>
      <c r="D22" s="17">
        <f>-'Form RE&amp;I Page 1'!D39</f>
        <v>-385730</v>
      </c>
      <c r="E22" s="17">
        <f>-'Form RE&amp;I Page 1'!E39</f>
        <v>-2306256</v>
      </c>
      <c r="F22" s="17">
        <f>-'Form RE&amp;I Page 1'!F39</f>
        <v>-1784698</v>
      </c>
      <c r="G22" s="13"/>
      <c r="H22" s="13"/>
      <c r="I22" s="13"/>
      <c r="J22" s="13"/>
      <c r="M22" s="13"/>
      <c r="N22" s="13"/>
      <c r="O22" s="13"/>
      <c r="P22" s="13"/>
    </row>
    <row r="23" spans="1:17" ht="13.2" customHeight="1" x14ac:dyDescent="0.25">
      <c r="A23" s="4" t="s">
        <v>17</v>
      </c>
      <c r="B23" s="12">
        <v>53</v>
      </c>
      <c r="C23" s="17">
        <f>-'Form RE&amp;I Page 1'!C40</f>
        <v>88222</v>
      </c>
      <c r="D23" s="17">
        <f>-'Form RE&amp;I Page 1'!D40</f>
        <v>-210544</v>
      </c>
      <c r="E23" s="17">
        <f>-'Form RE&amp;I Page 1'!E40</f>
        <v>33797</v>
      </c>
      <c r="F23" s="17">
        <f>-'Form RE&amp;I Page 1'!F40</f>
        <v>-432091</v>
      </c>
      <c r="G23" s="13"/>
      <c r="H23" s="13"/>
      <c r="I23" s="13"/>
      <c r="J23" s="13"/>
      <c r="M23" s="13"/>
      <c r="N23" s="13"/>
      <c r="O23" s="13"/>
      <c r="P23" s="13"/>
    </row>
    <row r="24" spans="1:17" ht="13.2" customHeight="1" x14ac:dyDescent="0.25">
      <c r="A24" s="3" t="s">
        <v>79</v>
      </c>
      <c r="B24" s="12">
        <v>54</v>
      </c>
      <c r="C24" s="17">
        <v>-750</v>
      </c>
      <c r="D24" s="17">
        <v>-1024</v>
      </c>
      <c r="E24" s="17">
        <v>-3001</v>
      </c>
      <c r="F24" s="17">
        <v>-4096</v>
      </c>
      <c r="G24" s="13"/>
      <c r="H24" s="13"/>
      <c r="I24" s="13"/>
      <c r="J24" s="13"/>
      <c r="K24" s="15"/>
      <c r="L24" s="15"/>
      <c r="M24" s="13"/>
      <c r="N24" s="13"/>
      <c r="O24" s="13"/>
      <c r="P24" s="13"/>
      <c r="Q24" s="15"/>
    </row>
    <row r="25" spans="1:17" ht="13.2" customHeight="1" x14ac:dyDescent="0.25">
      <c r="A25" s="3" t="s">
        <v>80</v>
      </c>
      <c r="B25" s="12">
        <v>55</v>
      </c>
      <c r="C25" s="17">
        <v>0</v>
      </c>
      <c r="D25" s="5">
        <v>0</v>
      </c>
      <c r="E25" s="17">
        <v>0</v>
      </c>
      <c r="F25" s="5">
        <v>0</v>
      </c>
      <c r="G25" s="13"/>
      <c r="H25" s="13"/>
      <c r="I25" s="13"/>
      <c r="J25" s="13"/>
      <c r="M25" s="13"/>
      <c r="N25" s="13"/>
      <c r="O25" s="13"/>
      <c r="P25" s="13"/>
    </row>
    <row r="26" spans="1:17" ht="13.2" customHeight="1" x14ac:dyDescent="0.25">
      <c r="A26" s="3" t="s">
        <v>81</v>
      </c>
      <c r="B26" s="12">
        <v>56</v>
      </c>
      <c r="C26" s="19">
        <f>SUM(C21:C25)</f>
        <v>1495307</v>
      </c>
      <c r="D26" s="19">
        <f t="shared" ref="D26:F26" si="2">SUM(D21:D25)</f>
        <v>1834691</v>
      </c>
      <c r="E26" s="19">
        <f t="shared" si="2"/>
        <v>6231491</v>
      </c>
      <c r="F26" s="19">
        <f t="shared" si="2"/>
        <v>6429663</v>
      </c>
      <c r="G26" s="13"/>
      <c r="H26" s="13"/>
      <c r="I26" s="13"/>
      <c r="J26" s="13"/>
      <c r="M26" s="13"/>
      <c r="N26" s="13"/>
      <c r="O26" s="13"/>
      <c r="P26" s="13"/>
    </row>
    <row r="27" spans="1:17" ht="24" customHeight="1" x14ac:dyDescent="0.25">
      <c r="A27" s="60" t="s">
        <v>8</v>
      </c>
      <c r="B27" s="61"/>
      <c r="C27" s="61"/>
      <c r="D27" s="61"/>
      <c r="E27" s="61"/>
      <c r="F27" s="62"/>
      <c r="G27" s="18"/>
      <c r="H27" s="18"/>
      <c r="I27" s="18"/>
      <c r="J27" s="18"/>
    </row>
    <row r="28" spans="1:17" ht="25.95" customHeight="1" x14ac:dyDescent="0.25">
      <c r="A28" s="63" t="s">
        <v>9</v>
      </c>
      <c r="B28" s="64"/>
      <c r="C28" s="64"/>
      <c r="D28" s="64"/>
      <c r="E28" s="64"/>
      <c r="F28" s="65"/>
    </row>
    <row r="29" spans="1:17" ht="132" customHeight="1" x14ac:dyDescent="0.25">
      <c r="A29" s="63" t="s">
        <v>62</v>
      </c>
      <c r="B29" s="64"/>
      <c r="C29" s="64"/>
      <c r="D29" s="64"/>
      <c r="E29" s="64"/>
      <c r="F29" s="65"/>
    </row>
    <row r="30" spans="1:17" s="20" customFormat="1" ht="13.2" customHeight="1" x14ac:dyDescent="0.25">
      <c r="A30" s="66" t="s">
        <v>82</v>
      </c>
      <c r="B30" s="67"/>
      <c r="C30" s="67"/>
      <c r="D30" s="67"/>
      <c r="E30" s="67"/>
      <c r="F30" s="40"/>
    </row>
    <row r="31" spans="1:17" s="20" customFormat="1" ht="39.6" customHeight="1" x14ac:dyDescent="0.25">
      <c r="A31" s="63" t="s">
        <v>10</v>
      </c>
      <c r="B31" s="68"/>
      <c r="C31" s="68"/>
      <c r="D31" s="68"/>
      <c r="E31" s="68"/>
      <c r="F31" s="65"/>
    </row>
    <row r="32" spans="1:17" s="20" customFormat="1" ht="16.5" customHeight="1" x14ac:dyDescent="0.25">
      <c r="A32" s="21" t="s">
        <v>83</v>
      </c>
      <c r="F32" s="22"/>
    </row>
    <row r="33" spans="1:6" s="20" customFormat="1" ht="15.75" customHeight="1" x14ac:dyDescent="0.25">
      <c r="A33" s="21" t="s">
        <v>84</v>
      </c>
      <c r="F33" s="22"/>
    </row>
    <row r="34" spans="1:6" s="24" customFormat="1" ht="16.2" customHeight="1" x14ac:dyDescent="0.2">
      <c r="A34" s="23" t="s">
        <v>87</v>
      </c>
      <c r="B34" s="52" t="s">
        <v>85</v>
      </c>
      <c r="C34" s="52"/>
      <c r="D34" s="52"/>
      <c r="E34" s="52"/>
      <c r="F34" s="53"/>
    </row>
  </sheetData>
  <mergeCells count="12">
    <mergeCell ref="B1:C1"/>
    <mergeCell ref="D1:E1"/>
    <mergeCell ref="B34:F34"/>
    <mergeCell ref="A2:A3"/>
    <mergeCell ref="B2:B3"/>
    <mergeCell ref="C2:D2"/>
    <mergeCell ref="E2:F2"/>
    <mergeCell ref="A27:F27"/>
    <mergeCell ref="A28:F28"/>
    <mergeCell ref="A29:F29"/>
    <mergeCell ref="A30:F30"/>
    <mergeCell ref="A31:F31"/>
  </mergeCells>
  <pageMargins left="0.5" right="0.5" top="0.5" bottom="0.5" header="0.3" footer="0.3"/>
  <pageSetup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 RE&amp;I Page 1</vt:lpstr>
      <vt:lpstr>Form RE&amp;I Page 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BlisteinL</dc:creator>
  <cp:lastModifiedBy>Brimmer, Jonathan Elliott</cp:lastModifiedBy>
  <cp:lastPrinted>2023-01-29T23:54:45Z</cp:lastPrinted>
  <dcterms:created xsi:type="dcterms:W3CDTF">2012-12-18T14:52:16Z</dcterms:created>
  <dcterms:modified xsi:type="dcterms:W3CDTF">2023-02-27T20:35:49Z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