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2\Q4 2022\"/>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[0]!________Aug05</definedName>
    <definedName name="________Jan06">[0]!________Jan06</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'[4]OthInc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'[5]DETAIL RECORDS'!#REF!</definedName>
    <definedName name="_Key2" hidden="1">'[5]DETAIL RECORDS'!#REF!</definedName>
    <definedName name="_Lit1">#REF!</definedName>
    <definedName name="_Lit2">#REF!</definedName>
    <definedName name="_Lit3">#REF!</definedName>
    <definedName name="_low2">#REF!</definedName>
    <definedName name="_Low3">#REF!</definedName>
    <definedName name="_Low4">#REF!</definedName>
    <definedName name="_MPLNI">'[6]Sch 210'!$L$226,'[6]Sch 210'!$O$226</definedName>
    <definedName name="_MPLOPEXP">'[6]Sch 210'!$L$75,'[6]Sch 210'!$O$75</definedName>
    <definedName name="_MPLREV">'[6]Sch 210'!$L$37,'[6]Sch 210'!$O$37</definedName>
    <definedName name="_Order1" hidden="1">255</definedName>
    <definedName name="_Order2" hidden="1">255</definedName>
    <definedName name="_PROPADJ">'[6]Sch 210'!$M$205,'[6]Sch 210'!$R$205,'[6]Sch 210'!$S$205</definedName>
    <definedName name="_PROPADJTAX">'[6]Sch 210'!$M$219,'[6]Sch 210'!$R$219,'[6]Sch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'[5]DETAIL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US">#REF!</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[1]Contents!$C$7</definedName>
    <definedName name="CMONTHTX">[1]Contents!$Z$35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[1]Contents!$C$11</definedName>
    <definedName name="CYEARTX">[1]Contents!$AB$35</definedName>
    <definedName name="cyr">[21]Input!$B$2</definedName>
    <definedName name="CYRTX">[1]Contents!$AC$35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[1]Contents!$BA$89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[1]Contents!$A$1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'[2]Paducah&amp;Louisville'!#REF!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xico">#REF!</definedName>
    <definedName name="Mexico1">#REF!</definedName>
    <definedName name="Mexico2">#REF!</definedName>
    <definedName name="Mexico3">#REF!</definedName>
    <definedName name="MICP">#REF!</definedName>
    <definedName name="MISCTABLE">[1]Contents!$BC$90:$BN$120</definedName>
    <definedName name="ML">#REF!</definedName>
    <definedName name="MM">#REF!</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[1]Contents!$AC$67</definedName>
    <definedName name="PDAY">[1]Contents!$F$9</definedName>
    <definedName name="PDAYTX">[1]Contents!$AA$36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[1]Contents!$F$7</definedName>
    <definedName name="PMONTHTX">[1]Contents!$Z$36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'[2]Paducah&amp;Louisville'!#REF!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[1]Contents!$AC$71</definedName>
    <definedName name="PWEEKSTX">[1]Contents!$AD$71</definedName>
    <definedName name="PYEAR">[1]Contents!$F$11</definedName>
    <definedName name="PYEARTX">[1]Contents!$AB$36</definedName>
    <definedName name="pyr">[21]Input!$B$3</definedName>
    <definedName name="PYRTX">[1]Contents!$AC$36</definedName>
    <definedName name="q">#REF!</definedName>
    <definedName name="Q_SUM">'[1]Q Sum'!$A$1:$V$61</definedName>
    <definedName name="Q_VAR_SUM">#REF!</definedName>
    <definedName name="QEARNINGS">'[1]Q Exec'!$A$1:$Z$51</definedName>
    <definedName name="QSEGSUM">#REF!</definedName>
    <definedName name="QTR">[1]Contents!$AC$69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[1]Contents!$AC$73</definedName>
    <definedName name="QWEEKSTX">[1]Contents!$AD$73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'[2]Paducah&amp;Louisville'!#REF!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[1]Contents!$AC$75</definedName>
    <definedName name="YTDWEEKSTX">[1]Contents!$AD$75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C64" i="1" l="1"/>
  <c r="F64" i="1"/>
  <c r="E64" i="1"/>
  <c r="D64" i="1"/>
  <c r="F63" i="1"/>
  <c r="E63" i="1"/>
  <c r="D63" i="1"/>
  <c r="C63" i="1"/>
  <c r="F37" i="1"/>
  <c r="E37" i="1"/>
  <c r="D37" i="1"/>
  <c r="C37" i="1"/>
  <c r="F31" i="1"/>
  <c r="E31" i="1"/>
  <c r="D31" i="1"/>
  <c r="C31" i="1"/>
  <c r="E16" i="1"/>
  <c r="F16" i="1"/>
  <c r="D16" i="1"/>
  <c r="C16" i="1"/>
  <c r="C26" i="1" l="1"/>
  <c r="D26" i="1"/>
  <c r="F26" i="1"/>
  <c r="C27" i="1" l="1"/>
  <c r="C33" i="1" s="1"/>
  <c r="E27" i="1"/>
  <c r="F27" i="1"/>
  <c r="D27" i="1"/>
  <c r="C62" i="1" l="1"/>
  <c r="C67" i="1" s="1"/>
  <c r="D33" i="1"/>
  <c r="D62" i="1"/>
  <c r="D67" i="1" s="1"/>
  <c r="F33" i="1"/>
  <c r="F62" i="1"/>
  <c r="F67" i="1" s="1"/>
  <c r="E33" i="1"/>
  <c r="E62" i="1"/>
  <c r="C38" i="1"/>
  <c r="C41" i="1"/>
  <c r="C44" i="1" s="1"/>
  <c r="E67" i="1" l="1"/>
  <c r="C47" i="1"/>
  <c r="E41" i="1"/>
  <c r="E38" i="1"/>
  <c r="F41" i="1"/>
  <c r="F44" i="1" s="1"/>
  <c r="F47" i="1" s="1"/>
  <c r="F52" i="1" s="1"/>
  <c r="F54" i="1" s="1"/>
  <c r="F38" i="1"/>
  <c r="D38" i="1"/>
  <c r="D41" i="1"/>
  <c r="D44" i="1" s="1"/>
  <c r="D47" i="1" s="1"/>
  <c r="D52" i="1" s="1"/>
  <c r="D54" i="1" s="1"/>
  <c r="E44" i="1" l="1"/>
  <c r="C52" i="1"/>
  <c r="E47" i="1" l="1"/>
  <c r="C54" i="1"/>
  <c r="E52" i="1" l="1"/>
  <c r="E54" i="1" l="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<sst xmlns="http://schemas.openxmlformats.org/spreadsheetml/2006/main" count="88" uniqueCount="88">
  <si>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</si>
  <si>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</si>
  <si>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</si>
  <si>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</si>
  <si>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</si>
  <si>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</si>
  <si>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</si>
  <si>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</si>
  <si>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</si>
  <si>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</si>
  <si>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r>
      <t>Quarter __</t>
    </r>
    <r>
      <rPr>
        <u/>
        <sz val="10"/>
        <color theme="1"/>
        <rFont val="Calibri"/>
        <family val="2"/>
        <scheme val="minor"/>
      </rPr>
      <t>4th</t>
    </r>
    <r>
      <rPr>
        <sz val="10"/>
        <color theme="1"/>
        <rFont val="Calibri"/>
        <family val="2"/>
        <scheme val="minor"/>
      </rPr>
      <t>__</t>
    </r>
  </si>
  <si>
    <r>
      <t>Year ___</t>
    </r>
    <r>
      <rPr>
        <u/>
        <sz val="10"/>
        <color theme="1"/>
        <rFont val="Calibri"/>
        <family val="2"/>
        <scheme val="minor"/>
      </rPr>
      <t>2022</t>
    </r>
    <r>
      <rPr>
        <sz val="10"/>
        <color theme="1"/>
        <rFont val="Calibri"/>
        <family val="2"/>
        <scheme val="minor"/>
      </rPr>
      <t>__</t>
    </r>
  </si>
  <si>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</si>
  <si>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</si>
  <si>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</si>
  <si>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</si>
  <si>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</si>
  <si>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</si>
  <si>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</si>
  <si>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</si>
  <si>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</si>
  <si>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</si>
  <si>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</si>
  <si>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</si>
  <si>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</si>
  <si>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</si>
  <si>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</si>
  <si>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</si>
  <si>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</si>
  <si>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</si>
  <si>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</si>
  <si>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</si>
  <si>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</si>
  <si>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</si>
  <si>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</si>
  <si>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</si>
  <si>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</si>
  <si>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</si>
  <si>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</si>
  <si>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</si>
  <si>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</si>
  <si>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</si>
  <si>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</si>
  <si>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</si>
  <si>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</si>
  <si>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</si>
  <si>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</si>
  <si>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</si>
  <si>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</si>
  <si>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</si>
  <si>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</si>
  <si>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</si>
  <si>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</si>
  <si>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</si>
  <si>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</si>
  <si>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</si>
  <si>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</si>
  <si>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</si>
  <si>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</si>
  <si>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</si>
  <si>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</si>
  <si>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</si>
  <si>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</si>
  <si>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</si>
  <si>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</si>
  <si>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</si>
  <si>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</si>
  <si>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</si>
  <si>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</si>
  <si>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</si>
  <si>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</si>
  <si>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</si>
  <si>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</si>
  <si>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</si>
  <si>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</si>
  <si>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</si>
  <si>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</si>
  <si>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REMARKS: CSX acquired Pan Am Railways on 6/1/2022. Financial information for Pan Am is included in the RE&amp;I for Q4 2022.</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</si>
  <si>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</si>
  <si>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</si>
  <si>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</si>
  <si>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</si>
  <si>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</si>
  <si>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t>
    </r>
    <r>
      <rPr>
        <u/>
        <sz val="10"/>
        <color theme="1"/>
        <rFont val="Calibri"/>
        <family val="2"/>
        <scheme val="minor"/>
      </rPr>
      <t>___Thomas McDuffie</t>
    </r>
    <r>
      <rPr>
        <sz val="10"/>
        <color theme="1"/>
        <rFont val="Calibri"/>
        <family val="2"/>
        <scheme val="minor"/>
      </rPr>
      <t>_______________________________________________</t>
    </r>
  </si>
  <si>
    <r>
      <t>Title ______</t>
    </r>
    <r>
      <rPr>
        <u/>
        <sz val="10"/>
        <color theme="1"/>
        <rFont val="Calibri"/>
        <family val="2"/>
        <scheme val="minor"/>
      </rPr>
      <t>Assistant Controller_</t>
    </r>
    <r>
      <rPr>
        <sz val="10"/>
        <color theme="1"/>
        <rFont val="Calibri"/>
        <family val="2"/>
        <scheme val="minor"/>
      </rPr>
      <t>_______________________________________________________</t>
    </r>
  </si>
  <si>
    <r>
      <t>Telephone Number  _____</t>
    </r>
    <r>
      <rPr>
        <u/>
        <sz val="10"/>
        <color theme="1"/>
        <rFont val="Calibri"/>
        <family val="2"/>
        <scheme val="minor"/>
      </rPr>
      <t>(904) 366-5309</t>
    </r>
    <r>
      <rPr>
        <sz val="10"/>
        <color theme="1"/>
        <rFont val="Calibri"/>
        <family val="2"/>
        <scheme val="minor"/>
      </rPr>
      <t>________</t>
    </r>
  </si>
  <si>
    <r>
      <t>Date __________</t>
    </r>
    <r>
      <rPr>
        <u/>
        <sz val="10"/>
        <color theme="1"/>
        <rFont val="Calibri"/>
        <family val="2"/>
        <scheme val="minor"/>
      </rPr>
      <t>04/03/2023</t>
    </r>
    <r>
      <rPr>
        <sz val="10"/>
        <color theme="1"/>
        <rFont val="Calibri"/>
        <family val="2"/>
        <scheme val="minor"/>
      </rPr>
      <t>_____________</t>
    </r>
  </si>
  <si>
    <r>
      <t>Amended __</t>
    </r>
    <r>
      <rPr>
        <u/>
        <sz val="10"/>
        <color theme="1"/>
        <rFont val="Calibri"/>
        <family val="2"/>
        <scheme val="minor"/>
      </rPr>
      <t>Yes</t>
    </r>
    <r>
      <rPr>
        <sz val="10"/>
        <color theme="1"/>
        <rFont val="Calibri"/>
        <family val="2"/>
        <scheme val="minor"/>
      </rPr>
      <t>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</si>
</sst>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 fillId="2" borderId="0" xfId="0" applyFont="1" applyFill="1"/>
    <xf numFmtId="0" fontId="2" fillId="2" borderId="0" xfId="0" applyFont="1" applyFill="1" applyAlignment="1"/>
    <xf numFmtId="14" fontId="2" fillId="2" borderId="1" xfId="0"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5"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6" fillId="3" borderId="7" xfId="0" applyFont="1" applyFill="1" applyBorder="1" applyAlignment="1">
      <alignment horizontal="left" vertical="top" wrapText="1"/>
    </xf>
    <xf numFmtId="0" fontId="6" fillId="3" borderId="7" xfId="0" applyFont="1" applyFill="1" applyBorder="1" applyAlignment="1">
      <alignment horizontal="left" vertical="top"/>
    </xf>
    <xf numFmtId="0" fontId="7" fillId="3" borderId="7" xfId="0" applyFont="1" applyFill="1" applyBorder="1" applyAlignment="1">
      <alignment horizontal="left" vertical="top"/>
    </xf>
    <xf numFmtId="0" fontId="7" fillId="3" borderId="7" xfId="0" applyFont="1" applyFill="1" applyBorder="1" applyAlignment="1">
      <alignment horizontal="left" vertical="top" wrapText="1"/>
    </xf>
    <xf numFmtId="0" fontId="2" fillId="2" borderId="1" xfId="0" applyFont="1" applyFill="1" applyBorder="1"/>
    <xf numFmtId="165" fontId="2" fillId="2" borderId="0" xfId="0" applyNumberFormat="1" applyFont="1" applyFill="1"/>
    <xf numFmtId="164" fontId="2" fillId="2" borderId="0" xfId="0" applyNumberFormat="1" applyFont="1" applyFill="1"/>
    <xf numFmtId="0" fontId="5" fillId="3" borderId="9" xfId="0" applyFont="1" applyFill="1" applyBorder="1" applyAlignment="1">
      <alignment horizontal="left" vertical="top"/>
    </xf>
    <xf numFmtId="0" fontId="2" fillId="2" borderId="3" xfId="0" applyFont="1" applyFill="1" applyBorder="1" applyAlignment="1"/>
    <xf numFmtId="0" fontId="4" fillId="2" borderId="3" xfId="0" applyFont="1" applyFill="1" applyBorder="1" applyAlignment="1"/>
    <xf numFmtId="0" fontId="5" fillId="3" borderId="3" xfId="0" applyFont="1" applyFill="1" applyBorder="1" applyAlignment="1">
      <alignment horizontal="left" vertical="top"/>
    </xf>
    <xf numFmtId="0" fontId="5" fillId="0" borderId="3" xfId="0" applyFont="1" applyFill="1" applyBorder="1" applyAlignment="1">
      <alignment horizontal="left" vertical="top"/>
    </xf>
    <xf numFmtId="43" fontId="2" fillId="2" borderId="8" xfId="1" applyNumberFormat="1" applyFont="1" applyFill="1" applyBorder="1"/>
    <xf numFmtId="0" fontId="5" fillId="3" borderId="10" xfId="0" applyFont="1" applyFill="1" applyBorder="1" applyAlignment="1">
      <alignment horizontal="left" vertical="top"/>
    </xf>
    <xf numFmtId="166" fontId="2" fillId="2" borderId="8" xfId="1" applyNumberFormat="1" applyFont="1" applyFill="1" applyBorder="1"/>
    <xf numFmtId="0" fontId="6" fillId="0" borderId="7" xfId="0" applyFont="1" applyFill="1" applyBorder="1" applyAlignment="1">
      <alignment horizontal="left" vertical="top"/>
    </xf>
    <xf numFmtId="0" fontId="5"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4" fillId="2" borderId="15" xfId="0" applyFont="1" applyFill="1" applyBorder="1"/>
    <xf numFmtId="0" fontId="2" fillId="2" borderId="0"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0" borderId="15" xfId="0" applyFont="1" applyFill="1" applyBorder="1"/>
    <xf numFmtId="0" fontId="2" fillId="2" borderId="0" xfId="0" applyFont="1" applyFill="1" applyBorder="1" applyAlignment="1">
      <alignment horizontal="right"/>
    </xf>
    <xf numFmtId="0" fontId="2" fillId="2" borderId="5" xfId="0" applyFont="1" applyFill="1" applyBorder="1"/>
    <xf numFmtId="0" fontId="2" fillId="2" borderId="17" xfId="0" applyFont="1" applyFill="1" applyBorder="1"/>
    <xf numFmtId="43" fontId="2" fillId="0" borderId="8" xfId="1" applyNumberFormat="1" applyFont="1" applyFill="1" applyBorder="1"/>
    <xf numFmtId="166" fontId="2" fillId="0" borderId="8" xfId="1" applyNumberFormat="1" applyFont="1" applyFill="1" applyBorder="1"/>
    <xf numFmtId="164" fontId="2" fillId="0" borderId="12" xfId="2" applyNumberFormat="1" applyFont="1" applyFill="1" applyBorder="1"/>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1%20OS%20Financials%20Q42022_Offlin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CBS"/>
      <sheetName val="IS SEC"/>
      <sheetName val="BS SEC"/>
      <sheetName val="IS Map"/>
      <sheetName val="BS Map"/>
      <sheetName val="IS Analytics"/>
      <sheetName val="BS Analytics"/>
      <sheetName val="QTD Rx"/>
      <sheetName val="Sch 200"/>
      <sheetName val="Sch 210"/>
      <sheetName val="Sch 220"/>
      <sheetName val="Sch 240"/>
      <sheetName val="Sch 245"/>
      <sheetName val="1_ICP"/>
      <sheetName val="2_Midland &amp; P&amp;L"/>
      <sheetName val="3_Prop Adjs"/>
      <sheetName val="3.1_Cash Pool Int Inc-Exp Adj"/>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13 PEB Settlement"/>
      <sheetName val="Shares"/>
      <sheetName val="REI PY_Adj"/>
      <sheetName val="CBS PY_Adj"/>
      <sheetName val="Checks"/>
      <sheetName val="1.1_ICP Lookup"/>
      <sheetName val="STB Form History"/>
    </sheetNames>
    <sheetDataSet>
      <sheetData sheetId="0"/>
      <sheetData sheetId="1"/>
      <sheetData sheetId="2"/>
      <sheetData sheetId="3"/>
      <sheetData sheetId="4"/>
      <sheetData sheetId="5"/>
      <sheetData sheetId="6"/>
      <sheetData sheetId="7"/>
      <sheetData sheetId="8"/>
      <sheetData sheetId="9"/>
      <sheetData sheetId="10">
        <row r="37">
          <cell r="L37">
            <v>-270379680.75999999</v>
          </cell>
          <cell r="O37">
            <v>15039606.939999999</v>
          </cell>
        </row>
        <row r="75">
          <cell r="L75">
            <v>-147351878.81999999</v>
          </cell>
          <cell r="O75">
            <v>14897876.859999999</v>
          </cell>
        </row>
        <row r="205">
          <cell r="M205">
            <v>-30264437.390000001</v>
          </cell>
          <cell r="R205">
            <v>1018457.4932497095</v>
          </cell>
          <cell r="S205">
            <v>19075902.25</v>
          </cell>
        </row>
        <row r="219">
          <cell r="M219">
            <v>-7330046.7358579999</v>
          </cell>
          <cell r="R219">
            <v>246670.40486507965</v>
          </cell>
          <cell r="S219">
            <v>4620183.5249499995</v>
          </cell>
        </row>
        <row r="226">
          <cell r="L226">
            <v>-4718229.5700000077</v>
          </cell>
          <cell r="O226">
            <v>141730.08000000007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abSelected="1" topLeftCell="A4" zoomScale="90" zoomScaleNormal="90" workbookViewId="0">
      <selection activeCell="L68" sqref="L68"/>
    </sheetView>
  </sheetViews>
  <sheetFormatPr defaultColWidth="9.1796875" defaultRowHeight="15" customHeight="1" x14ac:dyDescent="0.3"/>
  <cols>
    <col min="1" max="1" width="76.81640625" style="1" customWidth="1"/>
    <col min="2" max="2" width="6" style="1" customWidth="1"/>
    <col min="3" max="5" width="15.7265625" style="1" customWidth="1"/>
    <col min="6" max="6" width="17.7265625" style="1" customWidth="1"/>
    <col min="7" max="7" width="9.1796875" style="1"/>
    <col min="8" max="8" width="11" style="1" bestFit="1" customWidth="1"/>
    <col min="9" max="14" width="9.1796875" style="1"/>
    <col min="15" max="15" width="12" style="1" bestFit="1" customWidth="1"/>
    <col min="16" max="16" width="11" style="1" bestFit="1" customWidth="1"/>
    <col min="17" max="16384" width="9.1796875" style="1"/>
  </cols>
  <sheetData>
    <row r="1" spans="1:6" ht="13" x14ac:dyDescent="0.3">
      <c r="A1" s="1" t="s">
        <v>0</v>
      </c>
      <c r="E1" s="1" t="s">
        <v>1</v>
      </c>
    </row>
    <row r="2" spans="1:6" ht="13" x14ac:dyDescent="0.3">
      <c r="A2" s="1" t="s">
        <v>2</v>
      </c>
      <c r="E2" s="1" t="s">
        <v>3</v>
      </c>
    </row>
    <row r="3" spans="1:6" ht="13" x14ac:dyDescent="0.3">
      <c r="E3" s="1" t="s">
        <v>4</v>
      </c>
    </row>
    <row r="4" spans="1:6" ht="13" x14ac:dyDescent="0.3">
      <c r="A4" s="1" t="s">
        <v>5</v>
      </c>
    </row>
    <row r="5" spans="1:6" ht="13" x14ac:dyDescent="0.3">
      <c r="A5" s="1" t="s">
        <v>6</v>
      </c>
      <c r="C5" s="2" t="s">
        <v>7</v>
      </c>
      <c r="D5" s="3">
        <v>44926</v>
      </c>
      <c r="E5" s="2"/>
      <c r="F5" s="2"/>
    </row>
    <row r="6" spans="1:6" ht="13" x14ac:dyDescent="0.3">
      <c r="A6" s="1" t="s">
        <v>8</v>
      </c>
    </row>
    <row r="7" spans="1:6" ht="13" x14ac:dyDescent="0.3">
      <c r="A7" s="1" t="s">
        <v>9</v>
      </c>
      <c r="C7" s="1" t="s">
        <v>10</v>
      </c>
      <c r="D7" s="1" t="s">
        <v>11</v>
      </c>
      <c r="E7" s="1" t="s">
        <v>87</v>
      </c>
    </row>
    <row r="9" spans="1:6" ht="13" x14ac:dyDescent="0.3">
      <c r="A9" s="53" t="s">
        <v>12</v>
      </c>
      <c r="B9" s="53" t="s">
        <v>13</v>
      </c>
      <c r="C9" s="55" t="s">
        <v>14</v>
      </c>
      <c r="D9" s="56"/>
      <c r="E9" s="55" t="s">
        <v>15</v>
      </c>
      <c r="F9" s="56"/>
    </row>
    <row r="10" spans="1:6" ht="26" x14ac:dyDescent="0.3">
      <c r="A10" s="54"/>
      <c r="B10" s="54"/>
      <c r="C10" s="4" t="s">
        <v>16</v>
      </c>
      <c r="D10" s="5" t="s">
        <v>17</v>
      </c>
      <c r="E10" s="4" t="s">
        <v>18</v>
      </c>
      <c r="F10" s="5" t="s">
        <v>19</v>
      </c>
    </row>
    <row r="11" spans="1:6" ht="26" x14ac:dyDescent="0.3">
      <c r="A11" s="6" t="s">
        <v>20</v>
      </c>
      <c r="B11" s="7">
        <v>1</v>
      </c>
      <c r="C11" s="8">
        <v>3271005</v>
      </c>
      <c r="D11" s="8">
        <v>3011711</v>
      </c>
      <c r="E11" s="8">
        <v>12976775</v>
      </c>
      <c r="F11" s="8">
        <v>11368137</v>
      </c>
    </row>
    <row r="12" spans="1:6" ht="13" x14ac:dyDescent="0.3">
      <c r="A12" s="9" t="s">
        <v>21</v>
      </c>
      <c r="B12" s="7">
        <v>2</v>
      </c>
      <c r="C12" s="10">
        <v>0</v>
      </c>
      <c r="D12" s="10">
        <v>0</v>
      </c>
      <c r="E12" s="10">
        <v>0</v>
      </c>
      <c r="F12" s="10">
        <v>0</v>
      </c>
    </row>
    <row r="13" spans="1:6" ht="13" x14ac:dyDescent="0.3">
      <c r="A13" s="9" t="s">
        <v>22</v>
      </c>
      <c r="B13" s="7">
        <v>3</v>
      </c>
      <c r="C13" s="10">
        <v>0</v>
      </c>
      <c r="D13" s="10">
        <v>0</v>
      </c>
      <c r="E13" s="10">
        <v>0</v>
      </c>
      <c r="F13" s="10">
        <v>0</v>
      </c>
    </row>
    <row r="14" spans="1:6" ht="13" x14ac:dyDescent="0.3">
      <c r="A14" s="9" t="s">
        <v>23</v>
      </c>
      <c r="B14" s="7">
        <v>4</v>
      </c>
      <c r="C14" s="10">
        <v>137939</v>
      </c>
      <c r="D14" s="11">
        <v>126155</v>
      </c>
      <c r="E14" s="11">
        <v>557692</v>
      </c>
      <c r="F14" s="11">
        <v>430677</v>
      </c>
    </row>
    <row r="15" spans="1:6" ht="13" x14ac:dyDescent="0.3">
      <c r="A15" s="9" t="s">
        <v>24</v>
      </c>
      <c r="B15" s="7">
        <v>5</v>
      </c>
      <c r="C15" s="10">
        <v>0</v>
      </c>
      <c r="D15" s="11">
        <v>0</v>
      </c>
      <c r="E15" s="11">
        <v>0</v>
      </c>
      <c r="F15" s="11">
        <v>0</v>
      </c>
    </row>
    <row r="16" spans="1:6" ht="13" x14ac:dyDescent="0.3">
      <c r="A16" s="9" t="s">
        <v>25</v>
      </c>
      <c r="B16" s="7">
        <v>6</v>
      </c>
      <c r="C16" s="8">
        <f>SUM(C11:C15)</f>
        <v>3408944</v>
      </c>
      <c r="D16" s="12">
        <f>SUM(D11:D15)</f>
        <v>3137866</v>
      </c>
      <c r="E16" s="12">
        <f>SUM(E11:E15)</f>
        <v>13534467</v>
      </c>
      <c r="F16" s="12">
        <f>SUM(F11:F15)</f>
        <v>11798814</v>
      </c>
    </row>
    <row r="17" spans="1:8" ht="26" x14ac:dyDescent="0.3">
      <c r="A17" s="13" t="s">
        <v>26</v>
      </c>
      <c r="B17" s="7">
        <v>7</v>
      </c>
      <c r="C17" s="8">
        <v>245206</v>
      </c>
      <c r="D17" s="12">
        <v>240132</v>
      </c>
      <c r="E17" s="12">
        <v>980911</v>
      </c>
      <c r="F17" s="11">
        <v>949413</v>
      </c>
    </row>
    <row r="18" spans="1:8" ht="13" x14ac:dyDescent="0.3">
      <c r="A18" s="14" t="s">
        <v>27</v>
      </c>
      <c r="B18" s="7">
        <v>8</v>
      </c>
      <c r="C18" s="10">
        <v>175378</v>
      </c>
      <c r="D18" s="11">
        <v>176827</v>
      </c>
      <c r="E18" s="11">
        <v>734292</v>
      </c>
      <c r="F18" s="11">
        <v>654082</v>
      </c>
    </row>
    <row r="19" spans="1:8" ht="13" x14ac:dyDescent="0.3">
      <c r="A19" s="14" t="s">
        <v>28</v>
      </c>
      <c r="B19" s="7">
        <v>9</v>
      </c>
      <c r="C19" s="10">
        <v>420584</v>
      </c>
      <c r="D19" s="11">
        <v>416959</v>
      </c>
      <c r="E19" s="11">
        <v>1715203</v>
      </c>
      <c r="F19" s="11">
        <v>1603495</v>
      </c>
    </row>
    <row r="20" spans="1:8" ht="13" x14ac:dyDescent="0.3">
      <c r="A20" s="9" t="s">
        <v>29</v>
      </c>
      <c r="B20" s="7">
        <v>10</v>
      </c>
      <c r="C20" s="10">
        <v>77873</v>
      </c>
      <c r="D20" s="11">
        <v>79733</v>
      </c>
      <c r="E20" s="11">
        <v>303648</v>
      </c>
      <c r="F20" s="11">
        <v>316608</v>
      </c>
    </row>
    <row r="21" spans="1:8" ht="13" x14ac:dyDescent="0.3">
      <c r="A21" s="9" t="s">
        <v>30</v>
      </c>
      <c r="B21" s="7">
        <v>11</v>
      </c>
      <c r="C21" s="10">
        <v>243969</v>
      </c>
      <c r="D21" s="11">
        <v>214956</v>
      </c>
      <c r="E21" s="11">
        <v>923710</v>
      </c>
      <c r="F21" s="11">
        <v>820871</v>
      </c>
    </row>
    <row r="22" spans="1:8" ht="13" x14ac:dyDescent="0.3">
      <c r="A22" s="9" t="s">
        <v>31</v>
      </c>
      <c r="B22" s="7">
        <v>12</v>
      </c>
      <c r="C22" s="10">
        <v>321842</v>
      </c>
      <c r="D22" s="11">
        <v>294689</v>
      </c>
      <c r="E22" s="11">
        <v>1227358</v>
      </c>
      <c r="F22" s="11">
        <v>1137479</v>
      </c>
    </row>
    <row r="23" spans="1:8" ht="13" x14ac:dyDescent="0.3">
      <c r="A23" s="9" t="s">
        <v>32</v>
      </c>
      <c r="B23" s="7">
        <v>13</v>
      </c>
      <c r="C23" s="10">
        <v>793167</v>
      </c>
      <c r="D23" s="11">
        <v>662563</v>
      </c>
      <c r="E23" s="11">
        <v>3106020</v>
      </c>
      <c r="F23" s="11">
        <v>2362419</v>
      </c>
    </row>
    <row r="24" spans="1:8" ht="13" x14ac:dyDescent="0.3">
      <c r="A24" s="9" t="s">
        <v>33</v>
      </c>
      <c r="B24" s="7">
        <v>14</v>
      </c>
      <c r="C24" s="10">
        <v>229572</v>
      </c>
      <c r="D24" s="11">
        <v>212110</v>
      </c>
      <c r="E24" s="11">
        <v>883161</v>
      </c>
      <c r="F24" s="11">
        <v>784678</v>
      </c>
    </row>
    <row r="25" spans="1:8" ht="13" x14ac:dyDescent="0.3">
      <c r="A25" s="9" t="s">
        <v>34</v>
      </c>
      <c r="B25" s="7">
        <v>15</v>
      </c>
      <c r="C25" s="10">
        <v>395217</v>
      </c>
      <c r="D25" s="11">
        <v>406450</v>
      </c>
      <c r="E25" s="11">
        <v>1636519</v>
      </c>
      <c r="F25" s="11">
        <v>1533372</v>
      </c>
    </row>
    <row r="26" spans="1:8" ht="13" x14ac:dyDescent="0.3">
      <c r="A26" s="15" t="s">
        <v>35</v>
      </c>
      <c r="B26" s="7">
        <v>16</v>
      </c>
      <c r="C26" s="8">
        <f>C19+C22+SUM(C23:C25)</f>
        <v>2160382</v>
      </c>
      <c r="D26" s="12">
        <f>D19+D22+SUM(D23:D25)</f>
        <v>1992771</v>
      </c>
      <c r="E26" s="12">
        <f>E19+E22+SUM(E23:E25)</f>
        <v>8568261</v>
      </c>
      <c r="F26" s="12">
        <f>F19+F22+SUM(F23:F25)</f>
        <v>7421443</v>
      </c>
    </row>
    <row r="27" spans="1:8" ht="26" x14ac:dyDescent="0.3">
      <c r="A27" s="16" t="s">
        <v>36</v>
      </c>
      <c r="B27" s="7">
        <v>17</v>
      </c>
      <c r="C27" s="8">
        <f>C16-C26</f>
        <v>1248562</v>
      </c>
      <c r="D27" s="12">
        <f>D16-D26</f>
        <v>1145095</v>
      </c>
      <c r="E27" s="12">
        <f>E16-E26</f>
        <v>4966206</v>
      </c>
      <c r="F27" s="12">
        <f>F16-F26</f>
        <v>4377371</v>
      </c>
    </row>
    <row r="28" spans="1:8" ht="13" x14ac:dyDescent="0.3">
      <c r="A28" s="9" t="s">
        <v>37</v>
      </c>
      <c r="B28" s="7">
        <v>18</v>
      </c>
      <c r="C28" s="10">
        <v>195869</v>
      </c>
      <c r="D28" s="11">
        <v>67187</v>
      </c>
      <c r="E28" s="11">
        <v>675657</v>
      </c>
      <c r="F28" s="11">
        <v>613361</v>
      </c>
    </row>
    <row r="29" spans="1:8" ht="13" x14ac:dyDescent="0.3">
      <c r="A29" s="9" t="s">
        <v>38</v>
      </c>
      <c r="B29" s="7">
        <v>19</v>
      </c>
      <c r="C29" s="10">
        <v>0</v>
      </c>
      <c r="D29" s="11">
        <v>23</v>
      </c>
      <c r="E29" s="11">
        <v>118677</v>
      </c>
      <c r="F29" s="11">
        <v>68155</v>
      </c>
    </row>
    <row r="30" spans="1:8" ht="13" x14ac:dyDescent="0.3">
      <c r="A30" s="9" t="s">
        <v>39</v>
      </c>
      <c r="B30" s="7">
        <v>20</v>
      </c>
      <c r="C30" s="10">
        <v>14648</v>
      </c>
      <c r="D30" s="11">
        <v>8671</v>
      </c>
      <c r="E30" s="11">
        <v>-26947</v>
      </c>
      <c r="F30" s="11">
        <v>15248</v>
      </c>
      <c r="H30" s="18"/>
    </row>
    <row r="31" spans="1:8" ht="13" x14ac:dyDescent="0.3">
      <c r="A31" s="15" t="s">
        <v>40</v>
      </c>
      <c r="B31" s="7">
        <v>21</v>
      </c>
      <c r="C31" s="8">
        <f>SUM(C29:C30)</f>
        <v>14648</v>
      </c>
      <c r="D31" s="12">
        <f>SUM(D29:D30)</f>
        <v>8694</v>
      </c>
      <c r="E31" s="12">
        <f>SUM(E29:E30)</f>
        <v>91730</v>
      </c>
      <c r="F31" s="12">
        <f>SUM(F29:F30)</f>
        <v>83403</v>
      </c>
    </row>
    <row r="32" spans="1:8" ht="13" x14ac:dyDescent="0.3">
      <c r="A32" s="14" t="s">
        <v>41</v>
      </c>
      <c r="B32" s="7">
        <v>22</v>
      </c>
      <c r="C32" s="10">
        <v>2052</v>
      </c>
      <c r="D32" s="11">
        <v>603</v>
      </c>
      <c r="E32" s="11">
        <v>4310</v>
      </c>
      <c r="F32" s="11">
        <v>958</v>
      </c>
    </row>
    <row r="33" spans="1:8" ht="13" x14ac:dyDescent="0.3">
      <c r="A33" s="9" t="s">
        <v>42</v>
      </c>
      <c r="B33" s="7">
        <v>23</v>
      </c>
      <c r="C33" s="8">
        <f>C27+C28+C31-C32</f>
        <v>1457027</v>
      </c>
      <c r="D33" s="12">
        <f>D27+D28+D31-D32</f>
        <v>1220373</v>
      </c>
      <c r="E33" s="12">
        <f>E27+E28+E31-E32</f>
        <v>5729283</v>
      </c>
      <c r="F33" s="12">
        <f>F27+F28+F31-F32</f>
        <v>5073177</v>
      </c>
    </row>
    <row r="34" spans="1:8" ht="26" x14ac:dyDescent="0.3">
      <c r="A34" s="13" t="s">
        <v>43</v>
      </c>
      <c r="B34" s="7">
        <v>24</v>
      </c>
      <c r="C34" s="8">
        <v>3760</v>
      </c>
      <c r="D34" s="12">
        <v>4659</v>
      </c>
      <c r="E34" s="12">
        <v>18447</v>
      </c>
      <c r="F34" s="11">
        <v>22709</v>
      </c>
      <c r="H34" s="18"/>
    </row>
    <row r="35" spans="1:8" ht="13" x14ac:dyDescent="0.3">
      <c r="A35" s="9" t="s">
        <v>44</v>
      </c>
      <c r="B35" s="7">
        <v>25</v>
      </c>
      <c r="C35" s="10">
        <v>98</v>
      </c>
      <c r="D35" s="11">
        <v>112</v>
      </c>
      <c r="E35" s="11">
        <v>316</v>
      </c>
      <c r="F35" s="11">
        <v>460</v>
      </c>
    </row>
    <row r="36" spans="1:8" ht="13" x14ac:dyDescent="0.3">
      <c r="A36" s="9" t="s">
        <v>45</v>
      </c>
      <c r="B36" s="7">
        <v>26</v>
      </c>
      <c r="C36" s="10">
        <v>0</v>
      </c>
      <c r="D36" s="11">
        <v>0</v>
      </c>
      <c r="E36" s="11">
        <v>0</v>
      </c>
      <c r="F36" s="11">
        <v>0</v>
      </c>
    </row>
    <row r="37" spans="1:8" ht="13" x14ac:dyDescent="0.3">
      <c r="A37" s="9" t="s">
        <v>46</v>
      </c>
      <c r="B37" s="7">
        <v>27</v>
      </c>
      <c r="C37" s="8">
        <f>SUM(C34:C36)</f>
        <v>3858</v>
      </c>
      <c r="D37" s="12">
        <f>SUM(D34:D36)</f>
        <v>4771</v>
      </c>
      <c r="E37" s="12">
        <f>SUM(E34:E36)</f>
        <v>18763</v>
      </c>
      <c r="F37" s="12">
        <f>SUM(F34:F36)</f>
        <v>23169</v>
      </c>
      <c r="H37" s="19"/>
    </row>
    <row r="38" spans="1:8" ht="26" x14ac:dyDescent="0.3">
      <c r="A38" s="16" t="s">
        <v>47</v>
      </c>
      <c r="B38" s="7">
        <v>28</v>
      </c>
      <c r="C38" s="8">
        <f>+C33-C37</f>
        <v>1453169</v>
      </c>
      <c r="D38" s="12">
        <f>+D33-D37</f>
        <v>1215602</v>
      </c>
      <c r="E38" s="12">
        <f>+E33-E37</f>
        <v>5710520</v>
      </c>
      <c r="F38" s="12">
        <f>+F33-F37</f>
        <v>5050008</v>
      </c>
    </row>
    <row r="39" spans="1:8" ht="13" x14ac:dyDescent="0.3">
      <c r="A39" s="14" t="s">
        <v>48</v>
      </c>
      <c r="B39" s="7">
        <v>29</v>
      </c>
      <c r="C39" s="10">
        <v>0</v>
      </c>
      <c r="D39" s="11">
        <v>0</v>
      </c>
      <c r="E39" s="11">
        <v>0</v>
      </c>
      <c r="F39" s="11">
        <v>0</v>
      </c>
    </row>
    <row r="40" spans="1:8" ht="13" x14ac:dyDescent="0.3">
      <c r="A40" s="9" t="s">
        <v>49</v>
      </c>
      <c r="B40" s="7">
        <v>30</v>
      </c>
      <c r="C40" s="10">
        <v>0</v>
      </c>
      <c r="D40" s="11">
        <v>0</v>
      </c>
      <c r="E40" s="11">
        <v>0</v>
      </c>
      <c r="F40" s="11">
        <v>0</v>
      </c>
    </row>
    <row r="41" spans="1:8" ht="13" x14ac:dyDescent="0.3">
      <c r="A41" s="9" t="s">
        <v>50</v>
      </c>
      <c r="B41" s="7">
        <v>31</v>
      </c>
      <c r="C41" s="12">
        <f>C33-C37-C40</f>
        <v>1453169</v>
      </c>
      <c r="D41" s="12">
        <f>D33-D37-D40</f>
        <v>1215602</v>
      </c>
      <c r="E41" s="12">
        <f>E33-E37-E40</f>
        <v>5710520</v>
      </c>
      <c r="F41" s="12">
        <f>F33-F37-F40</f>
        <v>5050008</v>
      </c>
    </row>
    <row r="42" spans="1:8" ht="13" x14ac:dyDescent="0.3">
      <c r="A42" s="9" t="s">
        <v>51</v>
      </c>
      <c r="B42" s="7">
        <v>32</v>
      </c>
      <c r="C42" s="10">
        <v>315719</v>
      </c>
      <c r="D42" s="11">
        <v>229698</v>
      </c>
      <c r="E42" s="11">
        <v>1201897</v>
      </c>
      <c r="F42" s="11">
        <v>1041438</v>
      </c>
      <c r="H42" s="18"/>
    </row>
    <row r="43" spans="1:8" ht="13" x14ac:dyDescent="0.3">
      <c r="A43" s="9" t="s">
        <v>52</v>
      </c>
      <c r="B43" s="7">
        <v>33</v>
      </c>
      <c r="C43" s="10">
        <v>-38987</v>
      </c>
      <c r="D43" s="11">
        <v>17538</v>
      </c>
      <c r="E43" s="11">
        <v>67364</v>
      </c>
      <c r="F43" s="11">
        <v>107886</v>
      </c>
    </row>
    <row r="44" spans="1:8" ht="13" x14ac:dyDescent="0.3">
      <c r="A44" s="20" t="s">
        <v>53</v>
      </c>
      <c r="B44" s="7">
        <v>34</v>
      </c>
      <c r="C44" s="8">
        <f>C41-C42-C43</f>
        <v>1176437</v>
      </c>
      <c r="D44" s="12">
        <f>D41-D42-D43</f>
        <v>968366</v>
      </c>
      <c r="E44" s="12">
        <f>E41-E42-E43</f>
        <v>4441259</v>
      </c>
      <c r="F44" s="12">
        <f>F41-F42-F43</f>
        <v>3900684</v>
      </c>
      <c r="H44" s="19"/>
    </row>
    <row r="45" spans="1:8" ht="13" x14ac:dyDescent="0.3">
      <c r="A45" s="21" t="s">
        <v>54</v>
      </c>
      <c r="B45" s="7">
        <v>35</v>
      </c>
      <c r="C45" s="10">
        <v>0</v>
      </c>
      <c r="D45" s="10">
        <v>0</v>
      </c>
      <c r="E45" s="11">
        <v>0</v>
      </c>
      <c r="F45" s="10">
        <v>0</v>
      </c>
    </row>
    <row r="46" spans="1:8" ht="13" x14ac:dyDescent="0.3">
      <c r="A46" s="21" t="s">
        <v>55</v>
      </c>
      <c r="B46" s="7">
        <v>36</v>
      </c>
      <c r="C46" s="10">
        <v>0</v>
      </c>
      <c r="D46" s="10">
        <v>0</v>
      </c>
      <c r="E46" s="11">
        <v>0</v>
      </c>
      <c r="F46" s="10">
        <v>0</v>
      </c>
    </row>
    <row r="47" spans="1:8" ht="13" x14ac:dyDescent="0.3">
      <c r="A47" s="22" t="s">
        <v>56</v>
      </c>
      <c r="B47" s="7">
        <v>37</v>
      </c>
      <c r="C47" s="8">
        <f>C44+C45+C46</f>
        <v>1176437</v>
      </c>
      <c r="D47" s="8">
        <f>D44+D45+D46</f>
        <v>968366</v>
      </c>
      <c r="E47" s="12">
        <f>E44+E45+E46</f>
        <v>4441259</v>
      </c>
      <c r="F47" s="8">
        <f>F44+F45+F46</f>
        <v>3900684</v>
      </c>
    </row>
    <row r="48" spans="1:8" ht="13" x14ac:dyDescent="0.3">
      <c r="A48" s="23" t="s">
        <v>57</v>
      </c>
      <c r="B48" s="7">
        <v>38</v>
      </c>
      <c r="C48" s="10">
        <v>0</v>
      </c>
      <c r="D48" s="10">
        <v>0</v>
      </c>
      <c r="E48" s="11">
        <v>0</v>
      </c>
      <c r="F48" s="10">
        <v>0</v>
      </c>
    </row>
    <row r="49" spans="1:6" ht="13" x14ac:dyDescent="0.3">
      <c r="A49" s="23" t="s">
        <v>58</v>
      </c>
      <c r="B49" s="7">
        <v>39</v>
      </c>
      <c r="C49" s="10">
        <v>0</v>
      </c>
      <c r="D49" s="10">
        <v>0</v>
      </c>
      <c r="E49" s="11">
        <v>0</v>
      </c>
      <c r="F49" s="10">
        <v>0</v>
      </c>
    </row>
    <row r="50" spans="1:6" ht="13" x14ac:dyDescent="0.3">
      <c r="A50" s="23" t="s">
        <v>59</v>
      </c>
      <c r="B50" s="7">
        <v>40</v>
      </c>
      <c r="C50" s="10">
        <v>0</v>
      </c>
      <c r="D50" s="10">
        <v>0</v>
      </c>
      <c r="E50" s="11">
        <v>0</v>
      </c>
      <c r="F50" s="10">
        <v>0</v>
      </c>
    </row>
    <row r="51" spans="1:6" ht="13" x14ac:dyDescent="0.3">
      <c r="A51" s="23" t="s">
        <v>60</v>
      </c>
      <c r="B51" s="7">
        <v>41</v>
      </c>
      <c r="C51" s="10">
        <v>0</v>
      </c>
      <c r="D51" s="10">
        <v>0</v>
      </c>
      <c r="E51" s="11">
        <v>0</v>
      </c>
      <c r="F51" s="10">
        <v>0</v>
      </c>
    </row>
    <row r="52" spans="1:6" ht="13" x14ac:dyDescent="0.3">
      <c r="A52" s="23" t="s">
        <v>61</v>
      </c>
      <c r="B52" s="7">
        <v>42</v>
      </c>
      <c r="C52" s="8">
        <f>C47+SUM(C48:C50)-C51</f>
        <v>1176437</v>
      </c>
      <c r="D52" s="8">
        <f>D47+SUM(D48:D50)-D51</f>
        <v>968366</v>
      </c>
      <c r="E52" s="12">
        <f>E47+SUM(E48:E50)-E51</f>
        <v>4441259</v>
      </c>
      <c r="F52" s="8">
        <f>F47+SUM(F48:F50)-F51</f>
        <v>3900684</v>
      </c>
    </row>
    <row r="53" spans="1:6" ht="13" x14ac:dyDescent="0.3">
      <c r="A53" s="24" t="s">
        <v>62</v>
      </c>
      <c r="B53" s="7">
        <v>43</v>
      </c>
      <c r="C53" s="10">
        <v>-116</v>
      </c>
      <c r="D53" s="10">
        <v>-404</v>
      </c>
      <c r="E53" s="11">
        <v>48</v>
      </c>
      <c r="F53" s="10">
        <v>-355</v>
      </c>
    </row>
    <row r="54" spans="1:6" ht="13" x14ac:dyDescent="0.3">
      <c r="A54" s="24" t="s">
        <v>63</v>
      </c>
      <c r="B54" s="7">
        <v>44</v>
      </c>
      <c r="C54" s="8">
        <f>+C52-C53</f>
        <v>1176553</v>
      </c>
      <c r="D54" s="8">
        <f>+D52-D53</f>
        <v>968770</v>
      </c>
      <c r="E54" s="12">
        <f>+E52-E53</f>
        <v>4441211</v>
      </c>
      <c r="F54" s="8">
        <f>+F52-F53</f>
        <v>3901039</v>
      </c>
    </row>
    <row r="55" spans="1:6" ht="13" x14ac:dyDescent="0.3">
      <c r="A55" s="24" t="s">
        <v>64</v>
      </c>
      <c r="B55" s="7">
        <v>45</v>
      </c>
      <c r="C55" s="25">
        <v>129.85</v>
      </c>
      <c r="D55" s="25">
        <v>106.48</v>
      </c>
      <c r="E55" s="44">
        <v>490.14</v>
      </c>
      <c r="F55" s="25">
        <v>430.53</v>
      </c>
    </row>
    <row r="56" spans="1:6" ht="13" x14ac:dyDescent="0.3">
      <c r="A56" s="24" t="s">
        <v>65</v>
      </c>
      <c r="B56" s="7">
        <v>46</v>
      </c>
      <c r="C56" s="25">
        <v>129.85</v>
      </c>
      <c r="D56" s="25">
        <v>106.48</v>
      </c>
      <c r="E56" s="44">
        <v>490.14</v>
      </c>
      <c r="F56" s="25">
        <v>430.53</v>
      </c>
    </row>
    <row r="57" spans="1:6" ht="13" x14ac:dyDescent="0.3">
      <c r="A57" s="23" t="s">
        <v>66</v>
      </c>
      <c r="B57" s="7">
        <v>47</v>
      </c>
      <c r="C57" s="10">
        <v>270000</v>
      </c>
      <c r="D57" s="10">
        <v>270000</v>
      </c>
      <c r="E57" s="11">
        <v>1080000</v>
      </c>
      <c r="F57" s="10">
        <v>1080000</v>
      </c>
    </row>
    <row r="58" spans="1:6" ht="13" x14ac:dyDescent="0.3">
      <c r="A58" s="23" t="s">
        <v>67</v>
      </c>
      <c r="B58" s="7">
        <v>48</v>
      </c>
      <c r="C58" s="10">
        <v>0</v>
      </c>
      <c r="D58" s="10">
        <v>0</v>
      </c>
      <c r="E58" s="11">
        <v>0</v>
      </c>
      <c r="F58" s="10">
        <v>0</v>
      </c>
    </row>
    <row r="59" spans="1:6" ht="13" x14ac:dyDescent="0.3">
      <c r="A59" s="26" t="s">
        <v>68</v>
      </c>
      <c r="B59" s="7">
        <v>49</v>
      </c>
      <c r="C59" s="27">
        <v>63.373936327496139</v>
      </c>
      <c r="D59" s="27">
        <v>63.507205215264129</v>
      </c>
      <c r="E59" s="45">
        <v>63.306970270790863</v>
      </c>
      <c r="F59" s="27">
        <v>62.899906719438071</v>
      </c>
    </row>
    <row r="60" spans="1:6" ht="13" x14ac:dyDescent="0.3">
      <c r="A60" s="9" t="s">
        <v>69</v>
      </c>
      <c r="B60" s="7">
        <v>50</v>
      </c>
      <c r="C60" s="27">
        <v>21.778767853036012</v>
      </c>
      <c r="D60" s="27">
        <v>22.679362343707474</v>
      </c>
      <c r="E60" s="45">
        <v>21.741240345851818</v>
      </c>
      <c r="F60" s="27">
        <v>23.230928125487868</v>
      </c>
    </row>
    <row r="61" spans="1:6" ht="13" x14ac:dyDescent="0.3">
      <c r="A61" s="9" t="s">
        <v>70</v>
      </c>
      <c r="B61" s="7">
        <v>51</v>
      </c>
      <c r="C61" s="27">
        <v>30.001636870538206</v>
      </c>
      <c r="D61" s="27">
        <v>27.874772217806626</v>
      </c>
      <c r="E61" s="45">
        <v>29.474237884654048</v>
      </c>
      <c r="F61" s="27">
        <v>26.672994421303702</v>
      </c>
    </row>
    <row r="62" spans="1:6" ht="26" x14ac:dyDescent="0.3">
      <c r="A62" s="6" t="s">
        <v>71</v>
      </c>
      <c r="B62" s="7">
        <v>52</v>
      </c>
      <c r="C62" s="8">
        <f>+C27</f>
        <v>1248562</v>
      </c>
      <c r="D62" s="8">
        <f>+D27</f>
        <v>1145095</v>
      </c>
      <c r="E62" s="12">
        <f>+E27</f>
        <v>4966206</v>
      </c>
      <c r="F62" s="8">
        <f>+F27</f>
        <v>4377371</v>
      </c>
    </row>
    <row r="63" spans="1:6" ht="13" x14ac:dyDescent="0.3">
      <c r="A63" s="28" t="s">
        <v>72</v>
      </c>
      <c r="B63" s="7">
        <v>53</v>
      </c>
      <c r="C63" s="10">
        <f t="shared" ref="C63:F64" si="0">-C42</f>
        <v>-315719</v>
      </c>
      <c r="D63" s="10">
        <f t="shared" si="0"/>
        <v>-229698</v>
      </c>
      <c r="E63" s="11">
        <f t="shared" si="0"/>
        <v>-1201897</v>
      </c>
      <c r="F63" s="10">
        <f t="shared" si="0"/>
        <v>-1041438</v>
      </c>
    </row>
    <row r="64" spans="1:6" ht="13" x14ac:dyDescent="0.3">
      <c r="A64" s="28" t="s">
        <v>73</v>
      </c>
      <c r="B64" s="7">
        <v>54</v>
      </c>
      <c r="C64" s="10">
        <f t="shared" si="0"/>
        <v>38987</v>
      </c>
      <c r="D64" s="10">
        <f t="shared" si="0"/>
        <v>-17538</v>
      </c>
      <c r="E64" s="11">
        <f t="shared" si="0"/>
        <v>-67364</v>
      </c>
      <c r="F64" s="10">
        <f t="shared" si="0"/>
        <v>-107886</v>
      </c>
    </row>
    <row r="65" spans="1:6" ht="13" x14ac:dyDescent="0.3">
      <c r="A65" s="9" t="s">
        <v>74</v>
      </c>
      <c r="B65" s="7">
        <v>55</v>
      </c>
      <c r="C65" s="10">
        <v>-63888</v>
      </c>
      <c r="D65" s="10">
        <v>-13235</v>
      </c>
      <c r="E65" s="11">
        <v>-101614</v>
      </c>
      <c r="F65" s="10">
        <v>-47609</v>
      </c>
    </row>
    <row r="66" spans="1:6" ht="13" x14ac:dyDescent="0.3">
      <c r="A66" s="9" t="s">
        <v>75</v>
      </c>
      <c r="B66" s="7">
        <v>56</v>
      </c>
      <c r="C66" s="10">
        <v>11063</v>
      </c>
      <c r="D66" s="10">
        <v>8511</v>
      </c>
      <c r="E66" s="11">
        <v>38259</v>
      </c>
      <c r="F66" s="10">
        <v>36701</v>
      </c>
    </row>
    <row r="67" spans="1:6" ht="13" x14ac:dyDescent="0.3">
      <c r="A67" s="29" t="s">
        <v>76</v>
      </c>
      <c r="B67" s="30">
        <v>57</v>
      </c>
      <c r="C67" s="31">
        <f>C62+SUM(C63:C66)</f>
        <v>919005</v>
      </c>
      <c r="D67" s="31">
        <f>D62+SUM(D63:D66)</f>
        <v>893135</v>
      </c>
      <c r="E67" s="46">
        <f>E62+SUM(E63:E66)</f>
        <v>3633590</v>
      </c>
      <c r="F67" s="31">
        <f>F62+SUM(F63:F66)</f>
        <v>3217139</v>
      </c>
    </row>
    <row r="68" spans="1:6" ht="37.5" customHeight="1" x14ac:dyDescent="0.3">
      <c r="A68" s="57" t="s">
        <v>77</v>
      </c>
      <c r="B68" s="58"/>
      <c r="C68" s="58"/>
      <c r="D68" s="58"/>
      <c r="E68" s="58"/>
      <c r="F68" s="59"/>
    </row>
    <row r="69" spans="1:6" ht="13" x14ac:dyDescent="0.3">
      <c r="A69" s="32" t="s">
        <v>78</v>
      </c>
      <c r="B69" s="33"/>
      <c r="C69" s="33"/>
      <c r="D69" s="33"/>
      <c r="E69" s="33"/>
      <c r="F69" s="34"/>
    </row>
    <row r="70" spans="1:6" ht="20.25" customHeight="1" x14ac:dyDescent="0.3">
      <c r="A70" s="35" t="s">
        <v>79</v>
      </c>
      <c r="B70" s="33"/>
      <c r="C70" s="33"/>
      <c r="D70" s="33"/>
      <c r="E70" s="33"/>
      <c r="F70" s="34"/>
    </row>
    <row r="71" spans="1:6" ht="179.25" customHeight="1" x14ac:dyDescent="0.3">
      <c r="A71" s="47" t="s">
        <v>80</v>
      </c>
      <c r="B71" s="48"/>
      <c r="C71" s="48"/>
      <c r="D71" s="48"/>
      <c r="E71" s="48"/>
      <c r="F71" s="49"/>
    </row>
    <row r="72" spans="1:6" ht="15" customHeight="1" x14ac:dyDescent="0.3">
      <c r="A72" s="36" t="s">
        <v>81</v>
      </c>
      <c r="B72" s="37"/>
      <c r="C72" s="37"/>
      <c r="D72" s="37"/>
      <c r="E72" s="37"/>
      <c r="F72" s="38"/>
    </row>
    <row r="73" spans="1:6" ht="57" customHeight="1" x14ac:dyDescent="0.3">
      <c r="A73" s="50" t="s">
        <v>82</v>
      </c>
      <c r="B73" s="51"/>
      <c r="C73" s="51"/>
      <c r="D73" s="51"/>
      <c r="E73" s="51"/>
      <c r="F73" s="52"/>
    </row>
    <row r="74" spans="1:6" ht="15" customHeight="1" x14ac:dyDescent="0.3">
      <c r="A74" s="39" t="s">
        <v>83</v>
      </c>
      <c r="B74" s="33"/>
      <c r="C74" s="33"/>
      <c r="D74" s="33"/>
      <c r="E74" s="33"/>
      <c r="F74" s="34"/>
    </row>
    <row r="75" spans="1:6" ht="15" customHeight="1" x14ac:dyDescent="0.3">
      <c r="A75" s="39" t="s">
        <v>84</v>
      </c>
      <c r="B75" s="33"/>
      <c r="C75" s="33"/>
      <c r="D75" s="33"/>
      <c r="E75" s="33"/>
      <c r="F75" s="34"/>
    </row>
    <row r="76" spans="1:6" ht="15" customHeight="1" x14ac:dyDescent="0.3">
      <c r="A76" s="40" t="s">
        <v>86</v>
      </c>
      <c r="B76" s="41"/>
      <c r="C76" s="33" t="s">
        <v>85</v>
      </c>
      <c r="D76" s="33"/>
      <c r="E76" s="33"/>
      <c r="F76" s="34"/>
    </row>
    <row r="77" spans="1:6" ht="13" x14ac:dyDescent="0.3">
      <c r="A77" s="42"/>
      <c r="B77" s="17"/>
      <c r="C77" s="17"/>
      <c r="D77" s="17"/>
      <c r="E77" s="17"/>
      <c r="F77" s="43"/>
    </row>
  </sheetData>
  <sheetProtection formatCells="0" formatColumns="0" formatRows="0"/>
  <protectedRanges>
    <protectedRange sqref="B4" name="Year"/>
    <protectedRange sqref="C11:F18 C20:F21 C23:F25 C32:F32 C34:F36 C38:F40 C42:F43 C45:F46 C48:F51 C65:F66 C53:F59 C28:F30" name="Revenue"/>
    <protectedRange sqref="D77:E77" name="Signator"/>
  </protectedRanges>
  <mergeCells count="7">
    <mergeCell ref="A71:F71"/>
    <mergeCell ref="A73:F73"/>
    <mergeCell ref="A9:A10"/>
    <mergeCell ref="B9:B10"/>
    <mergeCell ref="C9:D9"/>
    <mergeCell ref="E9:F9"/>
    <mergeCell ref="A68:F68"/>
  </mergeCells>
  <printOptions horizontalCentered="1"/>
  <pageMargins left="0.5" right="0.5" top="0.5" bottom="0.5" header="0.5" footer="0.5"/>
  <pageSetup scale="45"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2023-01-30T14:26:38Z</dcterms:created>
  <dcterms:modified xsi:type="dcterms:W3CDTF">2023-04-05T16:25:32Z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