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3\Q2\"/>
    </mc:Choice>
  </mc:AlternateContent>
  <bookViews>
    <workbookView xWindow="0" yWindow="0" windowWidth="28800" windowHeight="1230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[1]Contents!$FG$331</definedName>
    <definedName name="\I">'[2]Paducah&amp;Louisville'!#REF!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#N/A</definedName>
    <definedName name="________Jan06">#N/A</definedName>
    <definedName name="_______Aug05">#N/A</definedName>
    <definedName name="_______Jan06">#N/A</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'[4]OthInc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#N/A</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#N/A</definedName>
    <definedName name="_Key1" hidden="1">'[5]DETAIL RECORDS'!#REF!</definedName>
    <definedName name="_Key2" hidden="1">'[5]DETAIL RECORDS'!#REF!</definedName>
    <definedName name="_Lit1">#REF!</definedName>
    <definedName name="_Lit2">#REF!</definedName>
    <definedName name="_Lit3">#REF!</definedName>
    <definedName name="_low2">#REF!</definedName>
    <definedName name="_Low3">#REF!</definedName>
    <definedName name="_Low4">#REF!</definedName>
    <definedName name="_MPLNI">'[6]Sch 210'!$L$226,'[6]Sch 210'!$O$226</definedName>
    <definedName name="_MPLOPEXP">'[6]Sch 210'!$L$75,'[6]Sch 210'!$O$75</definedName>
    <definedName name="_MPLREV">'[6]Sch 210'!$L$37,'[6]Sch 210'!$O$37</definedName>
    <definedName name="_Order1" hidden="1">255</definedName>
    <definedName name="_Order2" hidden="1">255</definedName>
    <definedName name="_PROPADJ">'[6]Sch 210'!$M$205,'[6]Sch 210'!$R$205,'[6]Sch 210'!$S$205</definedName>
    <definedName name="_PROPADJTAX">'[6]Sch 210'!$M$219,'[6]Sch 210'!$R$219,'[6]Sch 210'!$S$219</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'[5]DETAIL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localSheetId="0" hidden="1">#REF!</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[1]Contents!$F$13</definedName>
    <definedName name="cats">#REF!</definedName>
    <definedName name="CBUS">#REF!</definedName>
    <definedName name="CCODETR">#REF!</definedName>
    <definedName name="CD">#REF!</definedName>
    <definedName name="CDATE">[1]Contents!$AC$63</definedName>
    <definedName name="CDATENUM">[1]Contents!$AC$65</definedName>
    <definedName name="CDAY">[1]Contents!$C$9</definedName>
    <definedName name="CDAYTX">[1]Contents!$AA$35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[1]Contents!$C$7</definedName>
    <definedName name="CMONTHTX">[1]Contents!$Z$35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[1]Contents!$C$11</definedName>
    <definedName name="CYEARTX">[1]Contents!$AB$35</definedName>
    <definedName name="cyr">[21]Input!$B$2</definedName>
    <definedName name="CYRTX">[1]Contents!$AC$35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[1]Contents!$Z$43:$AM$54</definedName>
    <definedName name="DAYS1">'[2]Paducah&amp;Louisville'!#REF!</definedName>
    <definedName name="DAYS2">'[2]Paducah&amp;Louisville'!#REF!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[1]Contents!$BA$89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[1]Contents!$A$1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'[2]Paducah&amp;Louisville'!#REF!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[1]Contents!$FF$331:$FG$332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'[2]Paducah&amp;Louisville'!#REF!</definedName>
    <definedName name="Mexico">#REF!</definedName>
    <definedName name="Mexico1">#REF!</definedName>
    <definedName name="Mexico2">#REF!</definedName>
    <definedName name="Mexico3">#REF!</definedName>
    <definedName name="MICP">#REF!</definedName>
    <definedName name="MISCTABLE">[1]Contents!$BC$90:$BN$120</definedName>
    <definedName name="ML">#REF!</definedName>
    <definedName name="MM">#REF!</definedName>
    <definedName name="MON_YR">[1]Contents!$AC$61</definedName>
    <definedName name="MONTH">[1]Contents!$AC$59</definedName>
    <definedName name="monthlook">#REF!</definedName>
    <definedName name="monthlook2">#REF!</definedName>
    <definedName name="monthlook3">#REF!</definedName>
    <definedName name="MONTHS">[1]Contents!$AC$77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[1]Contents!$AC$67</definedName>
    <definedName name="PDAY">[1]Contents!$F$9</definedName>
    <definedName name="PDAYTX">[1]Contents!$AA$36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[1]Contents!$F$7</definedName>
    <definedName name="PMONTHTX">[1]Contents!$Z$36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'[2]Paducah&amp;Louisville'!#REF!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[1]Contents!$AC$71</definedName>
    <definedName name="PWEEKSTX">[1]Contents!$AD$71</definedName>
    <definedName name="PYEAR">[1]Contents!$F$11</definedName>
    <definedName name="PYEARTX">[1]Contents!$AB$36</definedName>
    <definedName name="pyr">[21]Input!$B$3</definedName>
    <definedName name="PYRTX">[1]Contents!$AC$36</definedName>
    <definedName name="q">#REF!</definedName>
    <definedName name="Q_SUM">'[1]Q Sum'!$A$1:$V$61</definedName>
    <definedName name="Q_VAR_SUM">#REF!</definedName>
    <definedName name="QEARNINGS">'[1]Q Exec'!$A$1:$Z$51</definedName>
    <definedName name="QSEGSUM">#REF!</definedName>
    <definedName name="QTR">[1]Contents!$AC$69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[1]Contents!$AC$73</definedName>
    <definedName name="QWEEKSTX">[1]Contents!$AD$73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'[2]Paducah&amp;Louisville'!#REF!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[1]Contents!$BG$111</definedName>
    <definedName name="Temp_JE_Info">#REF!</definedName>
    <definedName name="Temp_List_Text">#REF!</definedName>
    <definedName name="TEMP2">[1]Contents!$BC$91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[1]Contents!$AC$75</definedName>
    <definedName name="YTDWEEKSTX">[1]Contents!$AD$75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 l="1"/>
  <c r="E64" i="1"/>
  <c r="D64" i="1"/>
  <c r="C64" i="1"/>
  <c r="F63" i="1"/>
  <c r="E63" i="1"/>
  <c r="D63" i="1"/>
  <c r="C63" i="1"/>
  <c r="C37" i="1"/>
  <c r="E31" i="1"/>
  <c r="F31" i="1"/>
  <c r="F22" i="1"/>
  <c r="F19" i="1"/>
  <c r="F26" i="1" s="1"/>
  <c r="C19" i="1"/>
  <c r="F16" i="1"/>
  <c r="D16" i="1"/>
  <c r="D19" i="1" l="1"/>
  <c r="C22" i="1"/>
  <c r="C26" i="1" s="1"/>
  <c r="C59" i="1" s="1"/>
  <c r="F37" i="1"/>
  <c r="F59" i="1"/>
  <c r="D31" i="1"/>
  <c r="E16" i="1"/>
  <c r="E61" i="1" s="1"/>
  <c r="D22" i="1"/>
  <c r="C31" i="1"/>
  <c r="E37" i="1"/>
  <c r="E19" i="1"/>
  <c r="E26" i="1" s="1"/>
  <c r="E22" i="1"/>
  <c r="C16" i="1"/>
  <c r="C61" i="1"/>
  <c r="D61" i="1"/>
  <c r="F61" i="1"/>
  <c r="D37" i="1"/>
  <c r="D26" i="1"/>
  <c r="D59" i="1" s="1"/>
  <c r="F27" i="1"/>
  <c r="F60" i="1"/>
  <c r="D60" i="1" l="1"/>
  <c r="E59" i="1"/>
  <c r="E60" i="1"/>
  <c r="D27" i="1"/>
  <c r="D33" i="1" s="1"/>
  <c r="C60" i="1"/>
  <c r="E27" i="1"/>
  <c r="E33" i="1" s="1"/>
  <c r="F33" i="1"/>
  <c r="F62" i="1"/>
  <c r="F67" i="1" s="1"/>
  <c r="C27" i="1"/>
  <c r="E62" i="1" l="1"/>
  <c r="E67" i="1" s="1"/>
  <c r="D62" i="1"/>
  <c r="D67" i="1" s="1"/>
  <c r="C33" i="1"/>
  <c r="C62" i="1"/>
  <c r="C67" i="1" s="1"/>
  <c r="E38" i="1"/>
  <c r="E41" i="1"/>
  <c r="E44" i="1" s="1"/>
  <c r="E47" i="1" s="1"/>
  <c r="E52" i="1" s="1"/>
  <c r="E54" i="1" s="1"/>
  <c r="F41" i="1"/>
  <c r="F44" i="1" s="1"/>
  <c r="F47" i="1" s="1"/>
  <c r="F52" i="1" s="1"/>
  <c r="F54" i="1" s="1"/>
  <c r="F38" i="1"/>
  <c r="D38" i="1"/>
  <c r="D41" i="1"/>
  <c r="D44" i="1" s="1"/>
  <c r="D47" i="1" s="1"/>
  <c r="D52" i="1" s="1"/>
  <c r="D54" i="1" s="1"/>
  <c r="C38" i="1" l="1"/>
  <c r="C41" i="1"/>
  <c r="C44" i="1" s="1"/>
  <c r="C47" i="1" s="1"/>
  <c r="C52" i="1" s="1"/>
  <c r="C54" i="1" s="1"/>
</calcChain>
</file>

<file path=xl/sharedStrings.xml><?xml version="1.0" encoding="utf-8"?>
<sst xmlns="http://schemas.openxmlformats.org/spreadsheetml/2006/main" count="87" uniqueCount="87">
  <si>
    <t>SURFACE TRANSPORTATION BOARD - QUARTERLY REPORT OF REVENUES, EXPENSES AND INCOME-RAILROADS</t>
  </si>
  <si>
    <t>Form RE&amp;I</t>
  </si>
  <si>
    <t>Washington, D.C.  20423</t>
  </si>
  <si>
    <t>OMB Clearance No. 2140-0013</t>
  </si>
  <si>
    <t>Expiration Date 3-31-2025</t>
  </si>
  <si>
    <t>Railroad:</t>
  </si>
  <si>
    <t>CSX TRANSPORTATION, INC</t>
  </si>
  <si>
    <t xml:space="preserve">Date of Report </t>
  </si>
  <si>
    <t>500 WATER STREET</t>
  </si>
  <si>
    <t>JACKSONVILLE, FL  32202-4423</t>
  </si>
  <si>
    <t>Description
A</t>
  </si>
  <si>
    <t>Code
No.</t>
  </si>
  <si>
    <t>Quarterly Figures</t>
  </si>
  <si>
    <t>Cumulative Figures</t>
  </si>
  <si>
    <t>This Year
B</t>
  </si>
  <si>
    <t>Last Year
C</t>
  </si>
  <si>
    <t>This Year
D</t>
  </si>
  <si>
    <t>Last Year
E</t>
  </si>
  <si>
    <t xml:space="preserve">                                                          Operating Revenues
Freight (Account 101)</t>
  </si>
  <si>
    <t>Passenger (Account 102)</t>
  </si>
  <si>
    <t>Passenger-Related (Account 103)</t>
  </si>
  <si>
    <t>All Other Operating Revenues (Accounts 104, 105, 106, 110, 502, 503)</t>
  </si>
  <si>
    <t>Joint Facility Account (Account 120)</t>
  </si>
  <si>
    <t xml:space="preserve">     Railway Operating Revenues (All Above)</t>
  </si>
  <si>
    <t xml:space="preserve">                                                          Operating Expenses
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</si>
  <si>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</si>
  <si>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</si>
  <si>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</si>
  <si>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</si>
  <si>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</si>
  <si>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Yard Common</t>
  </si>
  <si>
    <t>Transportation-Specialized Services, Administration Support</t>
  </si>
  <si>
    <t>General and Administrative</t>
  </si>
  <si>
    <t xml:space="preserve">     Railway Operating Expenses (Account 531)</t>
  </si>
  <si>
    <t xml:space="preserve">                                                             Income Items
     Net Revenue From Railway Operations (Lines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</si>
  <si>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</si>
  <si>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</si>
  <si>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</si>
  <si>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</si>
  <si>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 544, 545, 549, 550, 551, and 553)</t>
  </si>
  <si>
    <t xml:space="preserve">     Income Available for Fixed Charges (Lines 17, 18, 21, Minus 22)</t>
  </si>
  <si>
    <t xml:space="preserve">                                                            Fixed Charges
Interest on Funded Debt (Account 546)</t>
  </si>
  <si>
    <t>Interest on Unfunded Debt (Account 547)</t>
  </si>
  <si>
    <t>Amortization of Discount on Funded Debt (Account 548)</t>
  </si>
  <si>
    <t xml:space="preserve">     Total Fixed Charges</t>
  </si>
  <si>
    <t xml:space="preserve">                                                             Income Items
     Income After Fixed Charges</t>
  </si>
  <si>
    <t>Other Deductions (Account 546)</t>
  </si>
  <si>
    <t>Unusual or Infrequent Items (Debit) Credit (Account 555)</t>
  </si>
  <si>
    <t xml:space="preserve">     Income (Loss) from Continuing Operations Before Income Taxes</t>
  </si>
  <si>
    <t>Income Tax on Ordinary Income (Account 556)</t>
  </si>
  <si>
    <t>Provision for Deferred Income Taxes (Account 557)</t>
  </si>
  <si>
    <t xml:space="preserve">     Income (Loss) from Continuing Operations</t>
  </si>
  <si>
    <t>Income (Loss) from Operations (Less Applicable Income Taxes) (Account 560)</t>
  </si>
  <si>
    <t>Gain (Loss) on Disposal of Discontinued Segments (Less Applicable Income 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</si>
  <si>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</si>
  <si>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</si>
  <si>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</si>
  <si>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</si>
  <si>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</si>
  <si>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</si>
  <si>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</si>
  <si>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</si>
  <si>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</si>
  <si>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</si>
  <si>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</si>
  <si>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</si>
  <si>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</si>
  <si>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</si>
  <si>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</si>
  <si>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
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</si>
  <si>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</si>
  <si>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</si>
  <si>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</si>
  <si>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</si>
  <si>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</si>
  <si>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REMARKS: CSX acquired Pan Am Railways on 6/1/2022. Financial information for Pan Am is included in the RE&amp;I for Q2 2023.</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</si>
  <si>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</si>
  <si>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</si>
  <si>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</si>
  <si>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</si>
  <si>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</si>
  <si>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Quarter __</t>
    </r>
    <r>
      <rPr>
        <u/>
        <sz val="10"/>
        <color theme="1"/>
        <rFont val="Calibri"/>
        <family val="2"/>
        <scheme val="minor"/>
      </rPr>
      <t>2nd</t>
    </r>
    <r>
      <rPr>
        <sz val="10"/>
        <color theme="1"/>
        <rFont val="Calibri"/>
        <family val="2"/>
        <scheme val="minor"/>
      </rPr>
      <t>__</t>
    </r>
  </si>
  <si>
    <r>
      <t>Year ___</t>
    </r>
    <r>
      <rPr>
        <u/>
        <sz val="10"/>
        <color theme="1"/>
        <rFont val="Calibri"/>
        <family val="2"/>
        <scheme val="minor"/>
      </rPr>
      <t>2023</t>
    </r>
    <r>
      <rPr>
        <sz val="10"/>
        <color theme="1"/>
        <rFont val="Calibri"/>
        <family val="2"/>
        <scheme val="minor"/>
      </rPr>
      <t>__</t>
    </r>
  </si>
  <si>
    <r>
      <t>Amended __</t>
    </r>
    <r>
      <rPr>
        <u/>
        <sz val="10"/>
        <color theme="1"/>
        <rFont val="Calibri"/>
        <family val="2"/>
        <scheme val="minor"/>
      </rPr>
      <t>No</t>
    </r>
    <r>
      <rPr>
        <sz val="10"/>
        <color theme="1"/>
        <rFont val="Calibri"/>
        <family val="2"/>
        <scheme val="minor"/>
      </rPr>
      <t>_</t>
    </r>
  </si>
  <si>
    <r>
      <t>Name (Printed)  _______</t>
    </r>
    <r>
      <rPr>
        <u/>
        <sz val="10"/>
        <color theme="1"/>
        <rFont val="Calibri"/>
        <family val="2"/>
        <scheme val="minor"/>
      </rPr>
      <t>Thomas McDuffie</t>
    </r>
    <r>
      <rPr>
        <sz val="10"/>
        <color theme="1"/>
        <rFont val="Calibri"/>
        <family val="2"/>
        <scheme val="minor"/>
      </rPr>
      <t>_______________________________________________</t>
    </r>
  </si>
  <si>
    <r>
      <t>Title ______</t>
    </r>
    <r>
      <rPr>
        <u/>
        <sz val="10"/>
        <color theme="1"/>
        <rFont val="Calibri"/>
        <family val="2"/>
        <scheme val="minor"/>
      </rPr>
      <t>Assistant Controller</t>
    </r>
    <r>
      <rPr>
        <sz val="10"/>
        <color theme="1"/>
        <rFont val="Calibri"/>
        <family val="2"/>
        <scheme val="minor"/>
      </rPr>
      <t>________________________________________________________</t>
    </r>
  </si>
  <si>
    <r>
      <t>Telephone Number  _____</t>
    </r>
    <r>
      <rPr>
        <u/>
        <sz val="10"/>
        <color theme="1"/>
        <rFont val="Calibri"/>
        <family val="2"/>
        <scheme val="minor"/>
      </rPr>
      <t>(904) 366-5309_</t>
    </r>
    <r>
      <rPr>
        <sz val="10"/>
        <color theme="1"/>
        <rFont val="Calibri"/>
        <family val="2"/>
        <scheme val="minor"/>
      </rPr>
      <t>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</si>
</sst>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u/>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64"/>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2" borderId="0" xfId="0" applyFont="1" applyFill="1"/>
    <xf numFmtId="0" fontId="2" fillId="2" borderId="0" xfId="0" applyFont="1" applyFill="1" applyAlignment="1"/>
    <xf numFmtId="14" fontId="2" fillId="2" borderId="1" xfId="0" applyNumberFormat="1" applyFont="1" applyFill="1" applyBorder="1" applyAlignment="1">
      <alignment horizont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4" fillId="3" borderId="7" xfId="0" applyFont="1" applyFill="1" applyBorder="1" applyAlignment="1">
      <alignment horizontal="left" vertical="top" wrapText="1"/>
    </xf>
    <xf numFmtId="0" fontId="2" fillId="2" borderId="8" xfId="0" applyFont="1" applyFill="1" applyBorder="1"/>
    <xf numFmtId="164" fontId="2" fillId="2" borderId="8" xfId="2" applyNumberFormat="1" applyFont="1" applyFill="1" applyBorder="1"/>
    <xf numFmtId="0" fontId="4" fillId="3" borderId="7" xfId="0" applyFont="1" applyFill="1" applyBorder="1" applyAlignment="1">
      <alignment horizontal="left" vertical="top"/>
    </xf>
    <xf numFmtId="165" fontId="2" fillId="2" borderId="8" xfId="1" applyNumberFormat="1" applyFont="1" applyFill="1" applyBorder="1"/>
    <xf numFmtId="165" fontId="2" fillId="0" borderId="8" xfId="1" applyNumberFormat="1" applyFont="1" applyFill="1" applyBorder="1"/>
    <xf numFmtId="164" fontId="2" fillId="0" borderId="8" xfId="2" applyNumberFormat="1" applyFont="1" applyFill="1" applyBorder="1"/>
    <xf numFmtId="0" fontId="5" fillId="3" borderId="7" xfId="0" applyFont="1" applyFill="1" applyBorder="1" applyAlignment="1">
      <alignment horizontal="left" vertical="top" wrapText="1"/>
    </xf>
    <xf numFmtId="0" fontId="5" fillId="3" borderId="7" xfId="0" applyFont="1" applyFill="1" applyBorder="1" applyAlignment="1">
      <alignment horizontal="left" vertical="top"/>
    </xf>
    <xf numFmtId="0" fontId="6" fillId="3" borderId="7" xfId="0" applyFont="1" applyFill="1" applyBorder="1" applyAlignment="1">
      <alignment horizontal="left" vertical="top"/>
    </xf>
    <xf numFmtId="0" fontId="6" fillId="3" borderId="7" xfId="0" applyFont="1" applyFill="1" applyBorder="1" applyAlignment="1">
      <alignment horizontal="left" vertical="top" wrapText="1"/>
    </xf>
    <xf numFmtId="0" fontId="2" fillId="2" borderId="1" xfId="0" applyFont="1" applyFill="1" applyBorder="1"/>
    <xf numFmtId="165" fontId="2" fillId="2" borderId="0" xfId="0" applyNumberFormat="1" applyFont="1" applyFill="1"/>
    <xf numFmtId="164" fontId="2" fillId="2" borderId="0" xfId="0" applyNumberFormat="1" applyFont="1" applyFill="1"/>
    <xf numFmtId="0" fontId="4" fillId="3" borderId="9" xfId="0" applyFont="1" applyFill="1" applyBorder="1" applyAlignment="1">
      <alignment horizontal="left" vertical="top"/>
    </xf>
    <xf numFmtId="0" fontId="2" fillId="2" borderId="3" xfId="0" applyFont="1" applyFill="1" applyBorder="1" applyAlignment="1"/>
    <xf numFmtId="0" fontId="3" fillId="2" borderId="3" xfId="0" applyFont="1" applyFill="1" applyBorder="1" applyAlignment="1"/>
    <xf numFmtId="0" fontId="4" fillId="3" borderId="3" xfId="0" applyFont="1" applyFill="1" applyBorder="1" applyAlignment="1">
      <alignment horizontal="left" vertical="top"/>
    </xf>
    <xf numFmtId="0" fontId="4" fillId="0" borderId="3" xfId="0" applyFont="1" applyFill="1" applyBorder="1" applyAlignment="1">
      <alignment horizontal="left" vertical="top"/>
    </xf>
    <xf numFmtId="0" fontId="4" fillId="3" borderId="10" xfId="0" applyFont="1" applyFill="1" applyBorder="1" applyAlignment="1">
      <alignment horizontal="left" vertical="top"/>
    </xf>
    <xf numFmtId="43" fontId="2" fillId="2" borderId="8" xfId="1" applyNumberFormat="1" applyFont="1" applyFill="1" applyBorder="1"/>
    <xf numFmtId="0" fontId="5" fillId="0" borderId="7" xfId="0" applyFont="1" applyFill="1" applyBorder="1" applyAlignment="1">
      <alignment horizontal="left" vertical="top"/>
    </xf>
    <xf numFmtId="0" fontId="4" fillId="3" borderId="11" xfId="0" applyFont="1" applyFill="1" applyBorder="1" applyAlignment="1">
      <alignment horizontal="left" vertical="top"/>
    </xf>
    <xf numFmtId="0" fontId="2" fillId="2" borderId="12" xfId="0" applyFont="1" applyFill="1" applyBorder="1"/>
    <xf numFmtId="164" fontId="2" fillId="2" borderId="12" xfId="2" applyNumberFormat="1" applyFont="1" applyFill="1" applyBorder="1"/>
    <xf numFmtId="0" fontId="3" fillId="2" borderId="15" xfId="0" applyFont="1" applyFill="1" applyBorder="1"/>
    <xf numFmtId="0" fontId="2" fillId="2" borderId="0" xfId="0" applyFont="1" applyFill="1" applyBorder="1"/>
    <xf numFmtId="0" fontId="2" fillId="2" borderId="16" xfId="0" applyFont="1" applyFill="1" applyBorder="1"/>
    <xf numFmtId="0" fontId="2" fillId="2" borderId="15" xfId="0" applyFont="1" applyFill="1" applyBorder="1" applyAlignment="1">
      <alignment vertical="center"/>
    </xf>
    <xf numFmtId="0" fontId="2" fillId="2" borderId="2" xfId="0" applyFont="1" applyFill="1" applyBorder="1"/>
    <xf numFmtId="0" fontId="2" fillId="2" borderId="13" xfId="0" applyFont="1" applyFill="1" applyBorder="1"/>
    <xf numFmtId="0" fontId="2" fillId="2" borderId="14" xfId="0" applyFont="1" applyFill="1" applyBorder="1"/>
    <xf numFmtId="0" fontId="2" fillId="2" borderId="15" xfId="0" applyFont="1" applyFill="1" applyBorder="1"/>
    <xf numFmtId="14" fontId="2" fillId="0" borderId="5" xfId="0" applyNumberFormat="1" applyFont="1" applyFill="1" applyBorder="1" applyAlignment="1">
      <alignment horizontal="center"/>
    </xf>
    <xf numFmtId="0" fontId="2" fillId="2" borderId="0" xfId="0" applyFont="1" applyFill="1" applyBorder="1" applyAlignment="1">
      <alignment horizontal="right"/>
    </xf>
    <xf numFmtId="0" fontId="2" fillId="2" borderId="5" xfId="0" applyFont="1" applyFill="1" applyBorder="1"/>
    <xf numFmtId="0" fontId="2" fillId="2" borderId="17" xfId="0" applyFont="1" applyFill="1" applyBorder="1"/>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3" fillId="2" borderId="2" xfId="0" applyFont="1" applyFill="1" applyBorder="1" applyAlignment="1">
      <alignment horizontal="center" wrapText="1"/>
    </xf>
    <xf numFmtId="0" fontId="3" fillId="2" borderId="5" xfId="0" applyFont="1" applyFill="1" applyBorder="1" applyAlignment="1">
      <alignment horizont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1%20OS%20Financials%20Q22023_Offli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Activity Details"/>
      <sheetName val="GL Tie-out"/>
      <sheetName val="WP1a"/>
      <sheetName val="WP3a"/>
      <sheetName val="Sheet1"/>
    </sheetNames>
    <sheetDataSet>
      <sheetData sheetId="0"/>
      <sheetData sheetId="1"/>
      <sheetData sheetId="2"/>
      <sheetData sheetId="3">
        <row r="1">
          <cell r="A1" t="str">
            <v>No</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Band Sched"/>
      <sheetName val="hypna"/>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EC"/>
      <sheetName val="BS SEC"/>
      <sheetName val="IS Map"/>
      <sheetName val="BS Map"/>
      <sheetName val="RE&amp;I"/>
      <sheetName val="CBS"/>
      <sheetName val="QTD Rx"/>
      <sheetName val="Sch 200"/>
      <sheetName val="200 Analytics"/>
      <sheetName val="Sch 210"/>
      <sheetName val="210 Analytics"/>
      <sheetName val="Sch 220"/>
      <sheetName val="Sch 240"/>
      <sheetName val="Sch 245"/>
      <sheetName val="1_ICP"/>
      <sheetName val="2_Midland &amp; P&amp;L"/>
      <sheetName val="3_Prop Adjs"/>
      <sheetName val="4.1_410 Sch"/>
      <sheetName val="4.2_M&amp;P 410 Sch"/>
      <sheetName val="4.3_CSAO"/>
      <sheetName val="4.4_Winterhaven Adj"/>
      <sheetName val="4.5_ROU Leases"/>
      <sheetName val="5 _FS"/>
      <sheetName val="6_Accum Dep"/>
      <sheetName val="6.1_BS Prop Additions"/>
      <sheetName val="6.2 Property Balances"/>
      <sheetName val="7_Div"/>
      <sheetName val="8.1_ RTM"/>
      <sheetName val="9_CF ADJ"/>
      <sheetName val="8.2_QCS"/>
      <sheetName val="10_Affiliate AP"/>
      <sheetName val="10.1_Affiliate AR"/>
      <sheetName val="12 Unamor Debt PremDisc Reclass"/>
      <sheetName val="Backwage Adjustment"/>
      <sheetName val="Shares"/>
      <sheetName val="REI PY_Adj"/>
      <sheetName val="CBS PY_Adj"/>
      <sheetName val="Checks"/>
      <sheetName val="1.1_ICP Lookup"/>
      <sheetName val="STB Form History"/>
    </sheetNames>
    <sheetDataSet>
      <sheetData sheetId="0"/>
      <sheetData sheetId="1"/>
      <sheetData sheetId="2">
        <row r="2">
          <cell r="E2" t="str">
            <v>REI Quarterly Schedule  (YTD)</v>
          </cell>
        </row>
      </sheetData>
      <sheetData sheetId="3">
        <row r="3">
          <cell r="F3" t="str">
            <v xml:space="preserve">CBS Quarterly Schedule </v>
          </cell>
        </row>
      </sheetData>
      <sheetData sheetId="4"/>
      <sheetData sheetId="5"/>
      <sheetData sheetId="6"/>
      <sheetData sheetId="7"/>
      <sheetData sheetId="8"/>
      <sheetData sheetId="9">
        <row r="37">
          <cell r="L37">
            <v>-147062418.19999999</v>
          </cell>
          <cell r="O37">
            <v>6986290.8499999996</v>
          </cell>
        </row>
        <row r="75">
          <cell r="L75">
            <v>-75842591.260000005</v>
          </cell>
          <cell r="O75">
            <v>6915425.8100000005</v>
          </cell>
        </row>
        <row r="205">
          <cell r="M205">
            <v>-12103009.496368747</v>
          </cell>
          <cell r="R205">
            <v>509228.74662485474</v>
          </cell>
          <cell r="S205">
            <v>0</v>
          </cell>
        </row>
        <row r="219">
          <cell r="M219">
            <v>-2931348.9000205104</v>
          </cell>
          <cell r="R219">
            <v>123335.20243253982</v>
          </cell>
          <cell r="S219">
            <v>0</v>
          </cell>
        </row>
        <row r="226">
          <cell r="L226">
            <v>5010221.8785000313</v>
          </cell>
          <cell r="O226">
            <v>70865.039999999106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5">
          <cell r="F25">
            <v>618744893.71182263</v>
          </cell>
        </row>
      </sheetData>
      <sheetData sheetId="25"/>
      <sheetData sheetId="26"/>
      <sheetData sheetId="27">
        <row r="14">
          <cell r="B14">
            <v>49205911.799024686</v>
          </cell>
        </row>
      </sheetData>
      <sheetData sheetId="28"/>
      <sheetData sheetId="29">
        <row r="8">
          <cell r="E8">
            <v>86388381</v>
          </cell>
        </row>
      </sheetData>
      <sheetData sheetId="30"/>
      <sheetData sheetId="31"/>
      <sheetData sheetId="32"/>
      <sheetData sheetId="33"/>
      <sheetData sheetId="34"/>
      <sheetData sheetId="35">
        <row r="5">
          <cell r="F5" t="str">
            <v>Reclasses to conform to 2022 R-1 Presentation</v>
          </cell>
          <cell r="O5" t="str">
            <v>Reclasses to conform to 2022 R-1 Presentation</v>
          </cell>
        </row>
        <row r="6">
          <cell r="O6" t="str">
            <v>YTD Q2 2022</v>
          </cell>
        </row>
        <row r="7">
          <cell r="O7" t="str">
            <v>As Previously Reported</v>
          </cell>
          <cell r="S7" t="str">
            <v>Revised</v>
          </cell>
        </row>
        <row r="9">
          <cell r="N9">
            <v>1</v>
          </cell>
          <cell r="O9" t="str">
            <v>$</v>
          </cell>
          <cell r="P9">
            <v>6335165</v>
          </cell>
          <cell r="S9">
            <v>6335165</v>
          </cell>
        </row>
        <row r="10">
          <cell r="N10">
            <v>2</v>
          </cell>
          <cell r="P10">
            <v>0</v>
          </cell>
          <cell r="S10">
            <v>0</v>
          </cell>
        </row>
        <row r="11">
          <cell r="N11">
            <v>3</v>
          </cell>
          <cell r="P11">
            <v>0</v>
          </cell>
          <cell r="S11">
            <v>0</v>
          </cell>
        </row>
        <row r="12">
          <cell r="N12">
            <v>4</v>
          </cell>
          <cell r="P12">
            <v>237593</v>
          </cell>
          <cell r="S12">
            <v>237593</v>
          </cell>
        </row>
        <row r="13">
          <cell r="N13">
            <v>5</v>
          </cell>
          <cell r="P13">
            <v>0</v>
          </cell>
          <cell r="S13">
            <v>0</v>
          </cell>
        </row>
        <row r="14">
          <cell r="N14">
            <v>6</v>
          </cell>
          <cell r="P14">
            <v>6572758</v>
          </cell>
          <cell r="S14">
            <v>6572758</v>
          </cell>
        </row>
        <row r="16">
          <cell r="N16">
            <v>7</v>
          </cell>
          <cell r="P16">
            <v>477659</v>
          </cell>
          <cell r="S16">
            <v>477659</v>
          </cell>
        </row>
        <row r="17">
          <cell r="N17">
            <v>8</v>
          </cell>
          <cell r="P17">
            <v>361122</v>
          </cell>
          <cell r="S17">
            <v>361122</v>
          </cell>
        </row>
        <row r="18">
          <cell r="N18">
            <v>9</v>
          </cell>
          <cell r="P18">
            <v>838781</v>
          </cell>
          <cell r="S18">
            <v>838781</v>
          </cell>
        </row>
        <row r="19">
          <cell r="N19">
            <v>10</v>
          </cell>
          <cell r="P19">
            <v>152861</v>
          </cell>
          <cell r="S19">
            <v>152861</v>
          </cell>
        </row>
        <row r="20">
          <cell r="N20">
            <v>11</v>
          </cell>
          <cell r="P20">
            <v>448697</v>
          </cell>
          <cell r="S20">
            <v>448697</v>
          </cell>
        </row>
        <row r="21">
          <cell r="N21">
            <v>12</v>
          </cell>
          <cell r="O21" t="str">
            <v xml:space="preserve"> </v>
          </cell>
          <cell r="P21">
            <v>601558</v>
          </cell>
          <cell r="S21">
            <v>601558</v>
          </cell>
        </row>
        <row r="22">
          <cell r="N22">
            <v>13</v>
          </cell>
          <cell r="P22">
            <v>1463457</v>
          </cell>
          <cell r="S22">
            <v>1463457</v>
          </cell>
        </row>
        <row r="23">
          <cell r="N23">
            <v>14</v>
          </cell>
          <cell r="P23">
            <v>434600</v>
          </cell>
          <cell r="S23">
            <v>434600</v>
          </cell>
        </row>
        <row r="24">
          <cell r="N24">
            <v>15</v>
          </cell>
          <cell r="O24" t="str">
            <v xml:space="preserve"> </v>
          </cell>
          <cell r="P24">
            <v>851486</v>
          </cell>
          <cell r="S24">
            <v>851486</v>
          </cell>
        </row>
        <row r="25">
          <cell r="N25">
            <v>16</v>
          </cell>
          <cell r="P25">
            <v>4189882</v>
          </cell>
          <cell r="S25">
            <v>4189882</v>
          </cell>
        </row>
        <row r="27">
          <cell r="N27">
            <v>17</v>
          </cell>
          <cell r="P27">
            <v>2382876</v>
          </cell>
          <cell r="S27">
            <v>2382876</v>
          </cell>
        </row>
        <row r="28">
          <cell r="N28">
            <v>18</v>
          </cell>
          <cell r="P28">
            <v>318602</v>
          </cell>
          <cell r="S28">
            <v>318602</v>
          </cell>
        </row>
        <row r="30">
          <cell r="N30">
            <v>19</v>
          </cell>
          <cell r="P30">
            <v>118677</v>
          </cell>
          <cell r="S30">
            <v>118677</v>
          </cell>
        </row>
        <row r="31">
          <cell r="N31">
            <v>20</v>
          </cell>
          <cell r="P31">
            <v>-55046</v>
          </cell>
          <cell r="S31">
            <v>-55046</v>
          </cell>
        </row>
        <row r="32">
          <cell r="N32">
            <v>21</v>
          </cell>
          <cell r="P32">
            <v>63631</v>
          </cell>
          <cell r="S32">
            <v>63631</v>
          </cell>
        </row>
        <row r="33">
          <cell r="N33">
            <v>22</v>
          </cell>
          <cell r="P33">
            <v>1077</v>
          </cell>
          <cell r="S33">
            <v>1077</v>
          </cell>
        </row>
        <row r="34">
          <cell r="N34">
            <v>23</v>
          </cell>
          <cell r="P34">
            <v>2764032</v>
          </cell>
          <cell r="S34">
            <v>2764032</v>
          </cell>
        </row>
        <row r="36">
          <cell r="N36">
            <v>24</v>
          </cell>
          <cell r="P36">
            <v>10062</v>
          </cell>
          <cell r="S36">
            <v>10062</v>
          </cell>
        </row>
        <row r="37">
          <cell r="N37">
            <v>25</v>
          </cell>
          <cell r="P37">
            <v>117</v>
          </cell>
          <cell r="S37">
            <v>117</v>
          </cell>
        </row>
        <row r="38">
          <cell r="N38">
            <v>26</v>
          </cell>
          <cell r="P38">
            <v>0</v>
          </cell>
          <cell r="S38">
            <v>0</v>
          </cell>
        </row>
        <row r="39">
          <cell r="N39">
            <v>27</v>
          </cell>
          <cell r="P39">
            <v>10179</v>
          </cell>
          <cell r="S39">
            <v>10179</v>
          </cell>
        </row>
        <row r="41">
          <cell r="N41">
            <v>28</v>
          </cell>
          <cell r="P41">
            <v>2753853</v>
          </cell>
          <cell r="S41">
            <v>2753853</v>
          </cell>
        </row>
        <row r="42">
          <cell r="N42">
            <v>29</v>
          </cell>
          <cell r="P42">
            <v>0</v>
          </cell>
          <cell r="S42">
            <v>0</v>
          </cell>
        </row>
        <row r="43">
          <cell r="N43">
            <v>30</v>
          </cell>
          <cell r="O43" t="str">
            <v>$</v>
          </cell>
          <cell r="P43">
            <v>0</v>
          </cell>
          <cell r="S43">
            <v>0</v>
          </cell>
        </row>
        <row r="44">
          <cell r="N44">
            <v>31</v>
          </cell>
          <cell r="P44">
            <v>2753853</v>
          </cell>
          <cell r="S44">
            <v>2753853</v>
          </cell>
        </row>
        <row r="45">
          <cell r="N45">
            <v>32</v>
          </cell>
          <cell r="P45">
            <v>564145</v>
          </cell>
          <cell r="S45">
            <v>564145</v>
          </cell>
        </row>
        <row r="46">
          <cell r="N46">
            <v>33</v>
          </cell>
          <cell r="P46">
            <v>90362</v>
          </cell>
          <cell r="S46">
            <v>90362</v>
          </cell>
        </row>
        <row r="47">
          <cell r="N47">
            <v>34</v>
          </cell>
          <cell r="P47">
            <v>2099346</v>
          </cell>
          <cell r="S47">
            <v>2099346</v>
          </cell>
        </row>
        <row r="49">
          <cell r="N49">
            <v>35</v>
          </cell>
          <cell r="P49">
            <v>0</v>
          </cell>
          <cell r="S49">
            <v>0</v>
          </cell>
        </row>
        <row r="51">
          <cell r="N51">
            <v>36</v>
          </cell>
          <cell r="P51">
            <v>0</v>
          </cell>
          <cell r="S51">
            <v>0</v>
          </cell>
        </row>
        <row r="52">
          <cell r="N52">
            <v>37</v>
          </cell>
          <cell r="P52">
            <v>2099346</v>
          </cell>
          <cell r="S52">
            <v>2099346</v>
          </cell>
        </row>
        <row r="53">
          <cell r="N53">
            <v>38</v>
          </cell>
          <cell r="P53">
            <v>0</v>
          </cell>
          <cell r="S53">
            <v>0</v>
          </cell>
        </row>
        <row r="54">
          <cell r="N54">
            <v>39</v>
          </cell>
          <cell r="P54">
            <v>0</v>
          </cell>
          <cell r="S54">
            <v>0</v>
          </cell>
        </row>
        <row r="55">
          <cell r="N55">
            <v>40</v>
          </cell>
          <cell r="O55" t="str">
            <v xml:space="preserve"> </v>
          </cell>
          <cell r="P55">
            <v>0</v>
          </cell>
          <cell r="S55">
            <v>0</v>
          </cell>
        </row>
        <row r="57">
          <cell r="N57">
            <v>41</v>
          </cell>
          <cell r="P57">
            <v>0</v>
          </cell>
          <cell r="S57">
            <v>0</v>
          </cell>
        </row>
        <row r="58">
          <cell r="N58">
            <v>42</v>
          </cell>
          <cell r="O58" t="str">
            <v xml:space="preserve"> </v>
          </cell>
          <cell r="P58">
            <v>2099346</v>
          </cell>
          <cell r="S58">
            <v>2099346</v>
          </cell>
        </row>
        <row r="59">
          <cell r="N59">
            <v>43</v>
          </cell>
          <cell r="P59">
            <v>48</v>
          </cell>
          <cell r="S59">
            <v>48</v>
          </cell>
        </row>
        <row r="60">
          <cell r="N60">
            <v>44</v>
          </cell>
          <cell r="P60">
            <v>2099298</v>
          </cell>
          <cell r="S60">
            <v>2099298</v>
          </cell>
        </row>
        <row r="61">
          <cell r="N61">
            <v>45</v>
          </cell>
          <cell r="P61">
            <v>231.68</v>
          </cell>
          <cell r="S61">
            <v>231.68</v>
          </cell>
        </row>
        <row r="62">
          <cell r="N62">
            <v>46</v>
          </cell>
          <cell r="P62">
            <v>231.68</v>
          </cell>
          <cell r="S62">
            <v>231.68</v>
          </cell>
        </row>
        <row r="63">
          <cell r="N63">
            <v>47</v>
          </cell>
          <cell r="P63">
            <v>540000</v>
          </cell>
          <cell r="S63">
            <v>540000</v>
          </cell>
        </row>
        <row r="64">
          <cell r="N64">
            <v>48</v>
          </cell>
          <cell r="O64" t="str">
            <v>$</v>
          </cell>
          <cell r="P64">
            <v>0</v>
          </cell>
          <cell r="S64">
            <v>0</v>
          </cell>
        </row>
        <row r="66">
          <cell r="N66">
            <v>49</v>
          </cell>
          <cell r="P66">
            <v>63.746177784120498</v>
          </cell>
          <cell r="S66">
            <v>63.746177784120462</v>
          </cell>
        </row>
        <row r="67">
          <cell r="N67">
            <v>50</v>
          </cell>
          <cell r="P67">
            <v>21.913768923182602</v>
          </cell>
          <cell r="S67">
            <v>21.913768923182626</v>
          </cell>
        </row>
        <row r="68">
          <cell r="N68">
            <v>51</v>
          </cell>
          <cell r="P68">
            <v>28.877634016040101</v>
          </cell>
          <cell r="S68">
            <v>28.877634016040147</v>
          </cell>
        </row>
        <row r="70">
          <cell r="N70">
            <v>52</v>
          </cell>
          <cell r="O70" t="str">
            <v>$</v>
          </cell>
          <cell r="P70">
            <v>2382876</v>
          </cell>
          <cell r="S70">
            <v>2382876</v>
          </cell>
        </row>
        <row r="71">
          <cell r="N71">
            <v>53</v>
          </cell>
          <cell r="O71" t="str">
            <v xml:space="preserve"> </v>
          </cell>
          <cell r="P71">
            <v>-564145</v>
          </cell>
          <cell r="S71">
            <v>-564145</v>
          </cell>
        </row>
        <row r="72">
          <cell r="N72">
            <v>54</v>
          </cell>
          <cell r="P72">
            <v>-90362</v>
          </cell>
          <cell r="S72">
            <v>-90362</v>
          </cell>
        </row>
        <row r="73">
          <cell r="N73">
            <v>55</v>
          </cell>
          <cell r="P73">
            <v>-26864</v>
          </cell>
          <cell r="S73">
            <v>-26864</v>
          </cell>
        </row>
        <row r="74">
          <cell r="N74">
            <v>56</v>
          </cell>
          <cell r="P74">
            <v>17356</v>
          </cell>
          <cell r="S74">
            <v>17356</v>
          </cell>
        </row>
        <row r="75">
          <cell r="N75">
            <v>57</v>
          </cell>
          <cell r="O75" t="str">
            <v>$</v>
          </cell>
          <cell r="P75">
            <v>1718861</v>
          </cell>
          <cell r="S75">
            <v>1718861</v>
          </cell>
        </row>
        <row r="80">
          <cell r="P80" t="str">
            <v>SUPPORT</v>
          </cell>
        </row>
        <row r="82">
          <cell r="P82" t="str">
            <v>Materiality Calculation</v>
          </cell>
        </row>
        <row r="84">
          <cell r="Q84">
            <v>4441259000</v>
          </cell>
          <cell r="R84" t="str">
            <v>Income before Extraordinary Items</v>
          </cell>
        </row>
        <row r="85">
          <cell r="Q85">
            <v>0.1</v>
          </cell>
          <cell r="R85" t="str">
            <v>Materiality threshold</v>
          </cell>
        </row>
        <row r="86">
          <cell r="Q86">
            <v>444125900</v>
          </cell>
        </row>
        <row r="103">
          <cell r="P103" t="str">
            <v>Excerpt from CFR (Title 49, Pt. 1201)</v>
          </cell>
        </row>
      </sheetData>
      <sheetData sheetId="36">
        <row r="6">
          <cell r="F6">
            <v>1</v>
          </cell>
        </row>
      </sheetData>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tabSelected="1" workbookViewId="0"/>
  </sheetViews>
  <sheetFormatPr defaultColWidth="9.140625" defaultRowHeight="15" customHeight="1" x14ac:dyDescent="0.2"/>
  <cols>
    <col min="1" max="1" width="76.85546875" style="1" customWidth="1"/>
    <col min="2" max="2" width="6" style="1" customWidth="1"/>
    <col min="3" max="5" width="15.7109375" style="1" customWidth="1"/>
    <col min="6" max="6" width="17.7109375" style="1" customWidth="1"/>
    <col min="7" max="7" width="9.140625" style="1"/>
    <col min="8" max="8" width="11" style="1" bestFit="1" customWidth="1"/>
    <col min="9" max="9" width="9.5703125" style="1" bestFit="1" customWidth="1"/>
    <col min="10" max="16384" width="9.140625" style="1"/>
  </cols>
  <sheetData>
    <row r="1" spans="1:6" ht="12.75" x14ac:dyDescent="0.2">
      <c r="A1" s="1" t="s">
        <v>0</v>
      </c>
      <c r="E1" s="1" t="s">
        <v>1</v>
      </c>
    </row>
    <row r="2" spans="1:6" ht="12.75" x14ac:dyDescent="0.2">
      <c r="A2" s="1" t="s">
        <v>2</v>
      </c>
      <c r="E2" s="1" t="s">
        <v>3</v>
      </c>
    </row>
    <row r="3" spans="1:6" ht="12.75" x14ac:dyDescent="0.2">
      <c r="E3" s="1" t="s">
        <v>4</v>
      </c>
    </row>
    <row r="4" spans="1:6" ht="12.75" x14ac:dyDescent="0.2">
      <c r="A4" s="1" t="s">
        <v>5</v>
      </c>
    </row>
    <row r="5" spans="1:6" ht="12.75" x14ac:dyDescent="0.2">
      <c r="A5" s="1" t="s">
        <v>6</v>
      </c>
      <c r="C5" s="2" t="s">
        <v>7</v>
      </c>
      <c r="D5" s="3">
        <v>45107</v>
      </c>
      <c r="E5" s="2"/>
      <c r="F5" s="2"/>
    </row>
    <row r="6" spans="1:6" ht="12.75" x14ac:dyDescent="0.2">
      <c r="A6" s="1" t="s">
        <v>8</v>
      </c>
    </row>
    <row r="7" spans="1:6" ht="12.75" x14ac:dyDescent="0.2">
      <c r="A7" s="1" t="s">
        <v>9</v>
      </c>
      <c r="C7" s="1" t="s">
        <v>81</v>
      </c>
      <c r="D7" s="1" t="s">
        <v>82</v>
      </c>
      <c r="E7" s="1" t="s">
        <v>83</v>
      </c>
    </row>
    <row r="9" spans="1:6" ht="12.75" x14ac:dyDescent="0.2">
      <c r="A9" s="49" t="s">
        <v>10</v>
      </c>
      <c r="B9" s="49" t="s">
        <v>11</v>
      </c>
      <c r="C9" s="51" t="s">
        <v>12</v>
      </c>
      <c r="D9" s="52"/>
      <c r="E9" s="51" t="s">
        <v>13</v>
      </c>
      <c r="F9" s="52"/>
    </row>
    <row r="10" spans="1:6" ht="25.5" x14ac:dyDescent="0.2">
      <c r="A10" s="50"/>
      <c r="B10" s="50"/>
      <c r="C10" s="4" t="s">
        <v>14</v>
      </c>
      <c r="D10" s="5" t="s">
        <v>15</v>
      </c>
      <c r="E10" s="4" t="s">
        <v>16</v>
      </c>
      <c r="F10" s="5" t="s">
        <v>17</v>
      </c>
    </row>
    <row r="11" spans="1:6" ht="25.5" x14ac:dyDescent="0.2">
      <c r="A11" s="6" t="s">
        <v>18</v>
      </c>
      <c r="B11" s="7">
        <v>1</v>
      </c>
      <c r="C11" s="8">
        <v>3321697</v>
      </c>
      <c r="D11" s="8">
        <v>3353466</v>
      </c>
      <c r="E11" s="8">
        <v>6614377</v>
      </c>
      <c r="F11" s="8">
        <v>6335165</v>
      </c>
    </row>
    <row r="12" spans="1:6" ht="12.75" x14ac:dyDescent="0.2">
      <c r="A12" s="9" t="s">
        <v>19</v>
      </c>
      <c r="B12" s="7">
        <v>2</v>
      </c>
      <c r="C12" s="10">
        <v>0</v>
      </c>
      <c r="D12" s="10">
        <v>0</v>
      </c>
      <c r="E12" s="10">
        <v>0</v>
      </c>
      <c r="F12" s="10">
        <v>0</v>
      </c>
    </row>
    <row r="13" spans="1:6" ht="12.75" x14ac:dyDescent="0.2">
      <c r="A13" s="9" t="s">
        <v>20</v>
      </c>
      <c r="B13" s="7">
        <v>3</v>
      </c>
      <c r="C13" s="10">
        <v>0</v>
      </c>
      <c r="D13" s="10">
        <v>0</v>
      </c>
      <c r="E13" s="10">
        <v>0</v>
      </c>
      <c r="F13" s="10">
        <v>0</v>
      </c>
    </row>
    <row r="14" spans="1:6" ht="12.75" x14ac:dyDescent="0.2">
      <c r="A14" s="9" t="s">
        <v>21</v>
      </c>
      <c r="B14" s="7">
        <v>4</v>
      </c>
      <c r="C14" s="10">
        <v>51069</v>
      </c>
      <c r="D14" s="11">
        <v>114781</v>
      </c>
      <c r="E14" s="11">
        <v>133215</v>
      </c>
      <c r="F14" s="10">
        <v>237593</v>
      </c>
    </row>
    <row r="15" spans="1:6" ht="12.75" x14ac:dyDescent="0.2">
      <c r="A15" s="9" t="s">
        <v>22</v>
      </c>
      <c r="B15" s="7">
        <v>5</v>
      </c>
      <c r="C15" s="10">
        <v>0</v>
      </c>
      <c r="D15" s="11">
        <v>0</v>
      </c>
      <c r="E15" s="11">
        <v>0</v>
      </c>
      <c r="F15" s="10">
        <v>0</v>
      </c>
    </row>
    <row r="16" spans="1:6" ht="12.75" x14ac:dyDescent="0.2">
      <c r="A16" s="9" t="s">
        <v>23</v>
      </c>
      <c r="B16" s="7">
        <v>6</v>
      </c>
      <c r="C16" s="8">
        <f>SUM(C11:C15)</f>
        <v>3372766</v>
      </c>
      <c r="D16" s="12">
        <f>SUM(D11:D15)</f>
        <v>3468247</v>
      </c>
      <c r="E16" s="12">
        <f>SUM(E11:E15)</f>
        <v>6747592</v>
      </c>
      <c r="F16" s="12">
        <f>SUM(F11:F15)</f>
        <v>6572758</v>
      </c>
    </row>
    <row r="17" spans="1:8" ht="25.5" x14ac:dyDescent="0.2">
      <c r="A17" s="13" t="s">
        <v>24</v>
      </c>
      <c r="B17" s="7">
        <v>7</v>
      </c>
      <c r="C17" s="8">
        <v>250037</v>
      </c>
      <c r="D17" s="12">
        <v>238868</v>
      </c>
      <c r="E17" s="12">
        <v>496098</v>
      </c>
      <c r="F17" s="10">
        <v>477659</v>
      </c>
    </row>
    <row r="18" spans="1:8" ht="12.75" x14ac:dyDescent="0.2">
      <c r="A18" s="14" t="s">
        <v>25</v>
      </c>
      <c r="B18" s="7">
        <v>8</v>
      </c>
      <c r="C18" s="10">
        <v>182504</v>
      </c>
      <c r="D18" s="11">
        <v>167858</v>
      </c>
      <c r="E18" s="11">
        <v>383917</v>
      </c>
      <c r="F18" s="10">
        <v>361122</v>
      </c>
    </row>
    <row r="19" spans="1:8" ht="12.75" x14ac:dyDescent="0.2">
      <c r="A19" s="14" t="s">
        <v>26</v>
      </c>
      <c r="B19" s="7">
        <v>9</v>
      </c>
      <c r="C19" s="10">
        <f>SUM(C17:C18)</f>
        <v>432541</v>
      </c>
      <c r="D19" s="11">
        <f>SUM(D17:D18)</f>
        <v>406726</v>
      </c>
      <c r="E19" s="11">
        <f>SUM(E17:E18)</f>
        <v>880015</v>
      </c>
      <c r="F19" s="10">
        <f>VLOOKUP(B19,'[6]REI PY_Adj'!N:S,6,0)</f>
        <v>838781</v>
      </c>
    </row>
    <row r="20" spans="1:8" ht="12.75" x14ac:dyDescent="0.2">
      <c r="A20" s="9" t="s">
        <v>27</v>
      </c>
      <c r="B20" s="7">
        <v>10</v>
      </c>
      <c r="C20" s="10">
        <v>98466</v>
      </c>
      <c r="D20" s="11">
        <v>76531</v>
      </c>
      <c r="E20" s="11">
        <v>194586</v>
      </c>
      <c r="F20" s="10">
        <v>152861</v>
      </c>
    </row>
    <row r="21" spans="1:8" ht="12.75" x14ac:dyDescent="0.2">
      <c r="A21" s="9" t="s">
        <v>28</v>
      </c>
      <c r="B21" s="7">
        <v>11</v>
      </c>
      <c r="C21" s="10">
        <v>244629</v>
      </c>
      <c r="D21" s="11">
        <v>218565</v>
      </c>
      <c r="E21" s="11">
        <v>487279</v>
      </c>
      <c r="F21" s="10">
        <v>448697</v>
      </c>
    </row>
    <row r="22" spans="1:8" ht="12.75" x14ac:dyDescent="0.2">
      <c r="A22" s="9" t="s">
        <v>29</v>
      </c>
      <c r="B22" s="7">
        <v>12</v>
      </c>
      <c r="C22" s="10">
        <f>SUM(C20:C21)</f>
        <v>343095</v>
      </c>
      <c r="D22" s="11">
        <f>SUM(D20:D21)</f>
        <v>295096</v>
      </c>
      <c r="E22" s="11">
        <f>SUM(E20:E21)</f>
        <v>681865</v>
      </c>
      <c r="F22" s="10">
        <f>VLOOKUP(B22,'[6]REI PY_Adj'!N:S,6,0)</f>
        <v>601558</v>
      </c>
    </row>
    <row r="23" spans="1:8" ht="12.75" x14ac:dyDescent="0.2">
      <c r="A23" s="9" t="s">
        <v>30</v>
      </c>
      <c r="B23" s="7">
        <v>13</v>
      </c>
      <c r="C23" s="10">
        <v>722370</v>
      </c>
      <c r="D23" s="11">
        <v>790282</v>
      </c>
      <c r="E23" s="11">
        <v>1477230</v>
      </c>
      <c r="F23" s="10">
        <v>1463457</v>
      </c>
    </row>
    <row r="24" spans="1:8" ht="12.75" x14ac:dyDescent="0.2">
      <c r="A24" s="9" t="s">
        <v>31</v>
      </c>
      <c r="B24" s="7">
        <v>14</v>
      </c>
      <c r="C24" s="10">
        <v>197323</v>
      </c>
      <c r="D24" s="11">
        <v>218374</v>
      </c>
      <c r="E24" s="11">
        <v>409024</v>
      </c>
      <c r="F24" s="10">
        <v>434600</v>
      </c>
    </row>
    <row r="25" spans="1:8" ht="12.75" x14ac:dyDescent="0.2">
      <c r="A25" s="9" t="s">
        <v>32</v>
      </c>
      <c r="B25" s="7">
        <v>15</v>
      </c>
      <c r="C25" s="10">
        <v>383284</v>
      </c>
      <c r="D25" s="11">
        <v>439285</v>
      </c>
      <c r="E25" s="11">
        <v>759843</v>
      </c>
      <c r="F25" s="10">
        <v>851486</v>
      </c>
    </row>
    <row r="26" spans="1:8" ht="12.75" x14ac:dyDescent="0.2">
      <c r="A26" s="15" t="s">
        <v>33</v>
      </c>
      <c r="B26" s="7">
        <v>16</v>
      </c>
      <c r="C26" s="8">
        <f>C19+C22+SUM(C23:C25)</f>
        <v>2078613</v>
      </c>
      <c r="D26" s="12">
        <f>D19+D22+SUM(D23:D25)</f>
        <v>2149763</v>
      </c>
      <c r="E26" s="12">
        <f>E19+E22+SUM(E23:E25)</f>
        <v>4207977</v>
      </c>
      <c r="F26" s="12">
        <f>F19+F22+SUM(F23:F25)</f>
        <v>4189882</v>
      </c>
    </row>
    <row r="27" spans="1:8" ht="25.5" x14ac:dyDescent="0.2">
      <c r="A27" s="16" t="s">
        <v>34</v>
      </c>
      <c r="B27" s="7">
        <v>17</v>
      </c>
      <c r="C27" s="8">
        <f>C16-C26</f>
        <v>1294153</v>
      </c>
      <c r="D27" s="12">
        <f>D16-D26</f>
        <v>1318484</v>
      </c>
      <c r="E27" s="12">
        <f>E16-E26</f>
        <v>2539615</v>
      </c>
      <c r="F27" s="12">
        <f>F16-F26</f>
        <v>2382876</v>
      </c>
    </row>
    <row r="28" spans="1:8" ht="12.75" x14ac:dyDescent="0.2">
      <c r="A28" s="9" t="s">
        <v>35</v>
      </c>
      <c r="B28" s="7">
        <v>18</v>
      </c>
      <c r="C28" s="10">
        <v>215311</v>
      </c>
      <c r="D28" s="11">
        <v>226306</v>
      </c>
      <c r="E28" s="11">
        <v>417870</v>
      </c>
      <c r="F28" s="10">
        <v>318602</v>
      </c>
    </row>
    <row r="29" spans="1:8" ht="12.75" x14ac:dyDescent="0.2">
      <c r="A29" s="9" t="s">
        <v>36</v>
      </c>
      <c r="B29" s="7">
        <v>19</v>
      </c>
      <c r="C29" s="10">
        <v>-10</v>
      </c>
      <c r="D29" s="11">
        <v>68677</v>
      </c>
      <c r="E29" s="11">
        <v>89756</v>
      </c>
      <c r="F29" s="10">
        <v>118677</v>
      </c>
    </row>
    <row r="30" spans="1:8" ht="12.75" x14ac:dyDescent="0.2">
      <c r="A30" s="9" t="s">
        <v>37</v>
      </c>
      <c r="B30" s="7">
        <v>20</v>
      </c>
      <c r="C30" s="10">
        <v>7501</v>
      </c>
      <c r="D30" s="11">
        <v>-12518</v>
      </c>
      <c r="E30" s="11">
        <v>-25747</v>
      </c>
      <c r="F30" s="10">
        <v>-55046</v>
      </c>
      <c r="H30" s="18"/>
    </row>
    <row r="31" spans="1:8" ht="12.75" x14ac:dyDescent="0.2">
      <c r="A31" s="15" t="s">
        <v>38</v>
      </c>
      <c r="B31" s="7">
        <v>21</v>
      </c>
      <c r="C31" s="8">
        <f>SUM(C29:C30)</f>
        <v>7491</v>
      </c>
      <c r="D31" s="12">
        <f>SUM(D29:D30)</f>
        <v>56159</v>
      </c>
      <c r="E31" s="12">
        <f>SUM(E29:E30)</f>
        <v>64009</v>
      </c>
      <c r="F31" s="12">
        <f>SUM(F29:F30)</f>
        <v>63631</v>
      </c>
    </row>
    <row r="32" spans="1:8" ht="12.75" x14ac:dyDescent="0.2">
      <c r="A32" s="14" t="s">
        <v>39</v>
      </c>
      <c r="B32" s="7">
        <v>22</v>
      </c>
      <c r="C32" s="10">
        <v>6272</v>
      </c>
      <c r="D32" s="11">
        <v>780</v>
      </c>
      <c r="E32" s="11">
        <v>11927</v>
      </c>
      <c r="F32" s="10">
        <v>1077</v>
      </c>
    </row>
    <row r="33" spans="1:11" ht="12.75" x14ac:dyDescent="0.2">
      <c r="A33" s="9" t="s">
        <v>40</v>
      </c>
      <c r="B33" s="7">
        <v>23</v>
      </c>
      <c r="C33" s="8">
        <f>C27+C28+C31-C32</f>
        <v>1510683</v>
      </c>
      <c r="D33" s="12">
        <f>D27+D28+D31-D32</f>
        <v>1600169</v>
      </c>
      <c r="E33" s="12">
        <f>E27+E28+E31-E32</f>
        <v>3009567</v>
      </c>
      <c r="F33" s="12">
        <f>F27+F28+F31-F32</f>
        <v>2764032</v>
      </c>
      <c r="I33" s="19"/>
      <c r="K33" s="19"/>
    </row>
    <row r="34" spans="1:11" ht="25.5" x14ac:dyDescent="0.2">
      <c r="A34" s="13" t="s">
        <v>41</v>
      </c>
      <c r="B34" s="7">
        <v>24</v>
      </c>
      <c r="C34" s="8">
        <v>5000</v>
      </c>
      <c r="D34" s="12">
        <v>5802</v>
      </c>
      <c r="E34" s="12">
        <v>7052</v>
      </c>
      <c r="F34" s="10">
        <v>10062</v>
      </c>
      <c r="H34" s="18"/>
    </row>
    <row r="35" spans="1:11" ht="12.75" x14ac:dyDescent="0.2">
      <c r="A35" s="9" t="s">
        <v>42</v>
      </c>
      <c r="B35" s="7">
        <v>25</v>
      </c>
      <c r="C35" s="10">
        <v>113</v>
      </c>
      <c r="D35" s="11">
        <v>104</v>
      </c>
      <c r="E35" s="11">
        <v>233</v>
      </c>
      <c r="F35" s="10">
        <v>117</v>
      </c>
    </row>
    <row r="36" spans="1:11" ht="12.75" x14ac:dyDescent="0.2">
      <c r="A36" s="9" t="s">
        <v>43</v>
      </c>
      <c r="B36" s="7">
        <v>26</v>
      </c>
      <c r="C36" s="10">
        <v>0</v>
      </c>
      <c r="D36" s="11">
        <v>0</v>
      </c>
      <c r="E36" s="11">
        <v>0</v>
      </c>
      <c r="F36" s="10">
        <v>0</v>
      </c>
    </row>
    <row r="37" spans="1:11" ht="12.75" x14ac:dyDescent="0.2">
      <c r="A37" s="9" t="s">
        <v>44</v>
      </c>
      <c r="B37" s="7">
        <v>27</v>
      </c>
      <c r="C37" s="8">
        <f>SUM(C34:C36)</f>
        <v>5113</v>
      </c>
      <c r="D37" s="12">
        <f>SUM(D34:D36)</f>
        <v>5906</v>
      </c>
      <c r="E37" s="12">
        <f>SUM(E34:E36)</f>
        <v>7285</v>
      </c>
      <c r="F37" s="12">
        <f>SUM(F34:F36)</f>
        <v>10179</v>
      </c>
      <c r="H37" s="19"/>
    </row>
    <row r="38" spans="1:11" ht="25.5" x14ac:dyDescent="0.2">
      <c r="A38" s="16" t="s">
        <v>45</v>
      </c>
      <c r="B38" s="7">
        <v>28</v>
      </c>
      <c r="C38" s="8">
        <f>+C33-C37</f>
        <v>1505570</v>
      </c>
      <c r="D38" s="12">
        <f>+D33-D37</f>
        <v>1594263</v>
      </c>
      <c r="E38" s="12">
        <f>+E33-E37</f>
        <v>3002282</v>
      </c>
      <c r="F38" s="12">
        <f>+F33-F37</f>
        <v>2753853</v>
      </c>
    </row>
    <row r="39" spans="1:11" ht="12.75" x14ac:dyDescent="0.2">
      <c r="A39" s="14" t="s">
        <v>46</v>
      </c>
      <c r="B39" s="7">
        <v>29</v>
      </c>
      <c r="C39" s="10">
        <v>0</v>
      </c>
      <c r="D39" s="11">
        <v>0</v>
      </c>
      <c r="E39" s="11">
        <v>0</v>
      </c>
      <c r="F39" s="10">
        <v>0</v>
      </c>
    </row>
    <row r="40" spans="1:11" ht="12.75" x14ac:dyDescent="0.2">
      <c r="A40" s="9" t="s">
        <v>47</v>
      </c>
      <c r="B40" s="7">
        <v>30</v>
      </c>
      <c r="C40" s="10">
        <v>0</v>
      </c>
      <c r="D40" s="11">
        <v>0</v>
      </c>
      <c r="E40" s="11">
        <v>0</v>
      </c>
      <c r="F40" s="10">
        <v>0</v>
      </c>
    </row>
    <row r="41" spans="1:11" ht="12.75" x14ac:dyDescent="0.2">
      <c r="A41" s="9" t="s">
        <v>48</v>
      </c>
      <c r="B41" s="7">
        <v>31</v>
      </c>
      <c r="C41" s="8">
        <f>C33-C37-C40</f>
        <v>1505570</v>
      </c>
      <c r="D41" s="12">
        <f>D33-D37-D40</f>
        <v>1594263</v>
      </c>
      <c r="E41" s="12">
        <f>E33-E37-E40</f>
        <v>3002282</v>
      </c>
      <c r="F41" s="12">
        <f>F33-F37-F40</f>
        <v>2753853</v>
      </c>
    </row>
    <row r="42" spans="1:11" ht="12.75" x14ac:dyDescent="0.2">
      <c r="A42" s="9" t="s">
        <v>49</v>
      </c>
      <c r="B42" s="7">
        <v>32</v>
      </c>
      <c r="C42" s="10">
        <v>330526</v>
      </c>
      <c r="D42" s="11">
        <v>316358</v>
      </c>
      <c r="E42" s="11">
        <v>654225</v>
      </c>
      <c r="F42" s="10">
        <v>564145</v>
      </c>
      <c r="H42" s="18"/>
    </row>
    <row r="43" spans="1:11" ht="12.75" x14ac:dyDescent="0.2">
      <c r="A43" s="9" t="s">
        <v>50</v>
      </c>
      <c r="B43" s="7">
        <v>33</v>
      </c>
      <c r="C43" s="10">
        <v>28958</v>
      </c>
      <c r="D43" s="11">
        <v>62257</v>
      </c>
      <c r="E43" s="11">
        <v>52647</v>
      </c>
      <c r="F43" s="10">
        <v>90362</v>
      </c>
    </row>
    <row r="44" spans="1:11" ht="12.75" x14ac:dyDescent="0.2">
      <c r="A44" s="20" t="s">
        <v>51</v>
      </c>
      <c r="B44" s="7">
        <v>34</v>
      </c>
      <c r="C44" s="8">
        <f>C41-C42-C43</f>
        <v>1146086</v>
      </c>
      <c r="D44" s="12">
        <f>D41-D42-D43</f>
        <v>1215648</v>
      </c>
      <c r="E44" s="12">
        <f>E41-E42-E43</f>
        <v>2295410</v>
      </c>
      <c r="F44" s="12">
        <f>F41-F42-F43</f>
        <v>2099346</v>
      </c>
      <c r="H44" s="19"/>
    </row>
    <row r="45" spans="1:11" ht="12.75" x14ac:dyDescent="0.2">
      <c r="A45" s="21" t="s">
        <v>52</v>
      </c>
      <c r="B45" s="7">
        <v>35</v>
      </c>
      <c r="C45" s="10">
        <v>0</v>
      </c>
      <c r="D45" s="10">
        <v>0</v>
      </c>
      <c r="E45" s="10">
        <v>0</v>
      </c>
      <c r="F45" s="10">
        <v>0</v>
      </c>
    </row>
    <row r="46" spans="1:11" ht="12.75" x14ac:dyDescent="0.2">
      <c r="A46" s="21" t="s">
        <v>53</v>
      </c>
      <c r="B46" s="7">
        <v>36</v>
      </c>
      <c r="C46" s="10">
        <v>0</v>
      </c>
      <c r="D46" s="10">
        <v>0</v>
      </c>
      <c r="E46" s="10">
        <v>0</v>
      </c>
      <c r="F46" s="10">
        <v>0</v>
      </c>
    </row>
    <row r="47" spans="1:11" ht="12.75" x14ac:dyDescent="0.2">
      <c r="A47" s="22" t="s">
        <v>54</v>
      </c>
      <c r="B47" s="7">
        <v>37</v>
      </c>
      <c r="C47" s="8">
        <f>C44+C45+C46</f>
        <v>1146086</v>
      </c>
      <c r="D47" s="8">
        <f>D44+D45+D46</f>
        <v>1215648</v>
      </c>
      <c r="E47" s="8">
        <f>E44+E45+E46</f>
        <v>2295410</v>
      </c>
      <c r="F47" s="8">
        <f>F44+F45+F46</f>
        <v>2099346</v>
      </c>
      <c r="G47" s="19"/>
    </row>
    <row r="48" spans="1:11" ht="12.75" x14ac:dyDescent="0.2">
      <c r="A48" s="23" t="s">
        <v>55</v>
      </c>
      <c r="B48" s="7">
        <v>38</v>
      </c>
      <c r="C48" s="10">
        <v>0</v>
      </c>
      <c r="D48" s="10">
        <v>0</v>
      </c>
      <c r="E48" s="10">
        <v>0</v>
      </c>
      <c r="F48" s="10">
        <v>0</v>
      </c>
    </row>
    <row r="49" spans="1:6" ht="12.75" x14ac:dyDescent="0.2">
      <c r="A49" s="23" t="s">
        <v>56</v>
      </c>
      <c r="B49" s="7">
        <v>39</v>
      </c>
      <c r="C49" s="10">
        <v>0</v>
      </c>
      <c r="D49" s="10">
        <v>0</v>
      </c>
      <c r="E49" s="10">
        <v>0</v>
      </c>
      <c r="F49" s="10">
        <v>0</v>
      </c>
    </row>
    <row r="50" spans="1:6" ht="12.75" x14ac:dyDescent="0.2">
      <c r="A50" s="23" t="s">
        <v>57</v>
      </c>
      <c r="B50" s="7">
        <v>40</v>
      </c>
      <c r="C50" s="10">
        <v>0</v>
      </c>
      <c r="D50" s="10">
        <v>0</v>
      </c>
      <c r="E50" s="10">
        <v>0</v>
      </c>
      <c r="F50" s="10">
        <v>0</v>
      </c>
    </row>
    <row r="51" spans="1:6" ht="12.75" x14ac:dyDescent="0.2">
      <c r="A51" s="23" t="s">
        <v>58</v>
      </c>
      <c r="B51" s="7">
        <v>41</v>
      </c>
      <c r="C51" s="10">
        <v>0</v>
      </c>
      <c r="D51" s="10">
        <v>0</v>
      </c>
      <c r="E51" s="10">
        <v>0</v>
      </c>
      <c r="F51" s="10">
        <v>0</v>
      </c>
    </row>
    <row r="52" spans="1:6" ht="12.75" x14ac:dyDescent="0.2">
      <c r="A52" s="23" t="s">
        <v>59</v>
      </c>
      <c r="B52" s="7">
        <v>42</v>
      </c>
      <c r="C52" s="8">
        <f>C47+SUM(C48:C50)-C51</f>
        <v>1146086</v>
      </c>
      <c r="D52" s="8">
        <f>D47+SUM(D48:D50)-D51</f>
        <v>1215648</v>
      </c>
      <c r="E52" s="8">
        <f>E47+SUM(E48:E50)-E51</f>
        <v>2295410</v>
      </c>
      <c r="F52" s="8">
        <f>F47+SUM(F48:F50)-F51</f>
        <v>2099346</v>
      </c>
    </row>
    <row r="53" spans="1:6" ht="12.75" x14ac:dyDescent="0.2">
      <c r="A53" s="24" t="s">
        <v>60</v>
      </c>
      <c r="B53" s="7">
        <v>43</v>
      </c>
      <c r="C53" s="10">
        <v>21</v>
      </c>
      <c r="D53" s="10">
        <v>24</v>
      </c>
      <c r="E53" s="10">
        <v>33</v>
      </c>
      <c r="F53" s="10">
        <v>48</v>
      </c>
    </row>
    <row r="54" spans="1:6" ht="12.75" x14ac:dyDescent="0.2">
      <c r="A54" s="24" t="s">
        <v>61</v>
      </c>
      <c r="B54" s="7">
        <v>44</v>
      </c>
      <c r="C54" s="8">
        <f>+C52-C53</f>
        <v>1146065</v>
      </c>
      <c r="D54" s="8">
        <f>+D52-D53</f>
        <v>1215624</v>
      </c>
      <c r="E54" s="8">
        <f>+E52-E53</f>
        <v>2295377</v>
      </c>
      <c r="F54" s="8">
        <f>+F52-F53</f>
        <v>2099298</v>
      </c>
    </row>
    <row r="55" spans="1:6" ht="12.75" x14ac:dyDescent="0.2">
      <c r="A55" s="24" t="s">
        <v>62</v>
      </c>
      <c r="B55" s="7">
        <v>45</v>
      </c>
      <c r="C55" s="10">
        <v>126.48</v>
      </c>
      <c r="D55" s="10">
        <v>134.16</v>
      </c>
      <c r="E55" s="10">
        <v>253.32</v>
      </c>
      <c r="F55" s="10">
        <v>231.68</v>
      </c>
    </row>
    <row r="56" spans="1:6" ht="12.75" x14ac:dyDescent="0.2">
      <c r="A56" s="24" t="s">
        <v>63</v>
      </c>
      <c r="B56" s="7">
        <v>46</v>
      </c>
      <c r="C56" s="10">
        <v>126.48</v>
      </c>
      <c r="D56" s="10">
        <v>134.16</v>
      </c>
      <c r="E56" s="10">
        <v>253.32</v>
      </c>
      <c r="F56" s="10">
        <v>231.68</v>
      </c>
    </row>
    <row r="57" spans="1:6" ht="12.75" x14ac:dyDescent="0.2">
      <c r="A57" s="23" t="s">
        <v>64</v>
      </c>
      <c r="B57" s="7">
        <v>47</v>
      </c>
      <c r="C57" s="10">
        <v>470000</v>
      </c>
      <c r="D57" s="10">
        <v>270000</v>
      </c>
      <c r="E57" s="10">
        <v>740000</v>
      </c>
      <c r="F57" s="10">
        <v>540000</v>
      </c>
    </row>
    <row r="58" spans="1:6" ht="12.75" x14ac:dyDescent="0.2">
      <c r="A58" s="23" t="s">
        <v>65</v>
      </c>
      <c r="B58" s="7">
        <v>48</v>
      </c>
      <c r="C58" s="10">
        <v>0</v>
      </c>
      <c r="D58" s="10">
        <v>0</v>
      </c>
      <c r="E58" s="10">
        <v>0</v>
      </c>
      <c r="F58" s="10">
        <v>0</v>
      </c>
    </row>
    <row r="59" spans="1:6" ht="12.75" x14ac:dyDescent="0.2">
      <c r="A59" s="25" t="s">
        <v>66</v>
      </c>
      <c r="B59" s="7">
        <v>49</v>
      </c>
      <c r="C59" s="26">
        <f>+C26/C16*100</f>
        <v>61.629327382925467</v>
      </c>
      <c r="D59" s="26">
        <f>+D26/D16*100</f>
        <v>61.984137807947363</v>
      </c>
      <c r="E59" s="26">
        <f>+E26/E16*100</f>
        <v>62.362647296991284</v>
      </c>
      <c r="F59" s="26">
        <f>+F26/F16*100</f>
        <v>63.746177784120462</v>
      </c>
    </row>
    <row r="60" spans="1:6" ht="12.75" x14ac:dyDescent="0.2">
      <c r="A60" s="9" t="s">
        <v>67</v>
      </c>
      <c r="B60" s="7">
        <v>50</v>
      </c>
      <c r="C60" s="26">
        <f>(C19+C22)/C16*100</f>
        <v>22.997029737610021</v>
      </c>
      <c r="D60" s="26">
        <f>(D19+D22)/D16*100</f>
        <v>20.235640656504568</v>
      </c>
      <c r="E60" s="26">
        <f>(E19+E22)/E16*100</f>
        <v>23.147220519557198</v>
      </c>
      <c r="F60" s="26">
        <f>(F19+F22)/F16*100</f>
        <v>21.913768923182626</v>
      </c>
    </row>
    <row r="61" spans="1:6" ht="12.75" x14ac:dyDescent="0.2">
      <c r="A61" s="9" t="s">
        <v>68</v>
      </c>
      <c r="B61" s="7">
        <v>51</v>
      </c>
      <c r="C61" s="26">
        <f>(C23+C24)/C16*100</f>
        <v>27.268212499770218</v>
      </c>
      <c r="D61" s="26">
        <f>(D23+D24)/D16*100</f>
        <v>29.082588408495702</v>
      </c>
      <c r="E61" s="26">
        <f>(E23+E24)/E16*100</f>
        <v>27.954476204251826</v>
      </c>
      <c r="F61" s="26">
        <f>(F23+F24)/F16*100</f>
        <v>28.877634016040147</v>
      </c>
    </row>
    <row r="62" spans="1:6" ht="25.5" x14ac:dyDescent="0.2">
      <c r="A62" s="6" t="s">
        <v>69</v>
      </c>
      <c r="B62" s="7">
        <v>52</v>
      </c>
      <c r="C62" s="8">
        <f>+C27</f>
        <v>1294153</v>
      </c>
      <c r="D62" s="8">
        <f>+D27</f>
        <v>1318484</v>
      </c>
      <c r="E62" s="8">
        <f>+E27</f>
        <v>2539615</v>
      </c>
      <c r="F62" s="8">
        <f>+F27</f>
        <v>2382876</v>
      </c>
    </row>
    <row r="63" spans="1:6" ht="12.75" x14ac:dyDescent="0.2">
      <c r="A63" s="27" t="s">
        <v>70</v>
      </c>
      <c r="B63" s="7">
        <v>53</v>
      </c>
      <c r="C63" s="10">
        <f t="shared" ref="C63:F64" si="0">-C42</f>
        <v>-330526</v>
      </c>
      <c r="D63" s="10">
        <f t="shared" si="0"/>
        <v>-316358</v>
      </c>
      <c r="E63" s="10">
        <f t="shared" si="0"/>
        <v>-654225</v>
      </c>
      <c r="F63" s="10">
        <f t="shared" si="0"/>
        <v>-564145</v>
      </c>
    </row>
    <row r="64" spans="1:6" ht="12.75" x14ac:dyDescent="0.2">
      <c r="A64" s="27" t="s">
        <v>71</v>
      </c>
      <c r="B64" s="7">
        <v>54</v>
      </c>
      <c r="C64" s="10">
        <f t="shared" si="0"/>
        <v>-28958</v>
      </c>
      <c r="D64" s="10">
        <f t="shared" si="0"/>
        <v>-62257</v>
      </c>
      <c r="E64" s="10">
        <f t="shared" si="0"/>
        <v>-52647</v>
      </c>
      <c r="F64" s="10">
        <f t="shared" si="0"/>
        <v>-90362</v>
      </c>
    </row>
    <row r="65" spans="1:6" ht="12.75" x14ac:dyDescent="0.2">
      <c r="A65" s="9" t="s">
        <v>72</v>
      </c>
      <c r="B65" s="7">
        <v>55</v>
      </c>
      <c r="C65" s="10">
        <v>-24766</v>
      </c>
      <c r="D65" s="10">
        <v>-13287</v>
      </c>
      <c r="E65" s="10">
        <v>-53156</v>
      </c>
      <c r="F65" s="10">
        <v>-26864</v>
      </c>
    </row>
    <row r="66" spans="1:6" ht="12.75" x14ac:dyDescent="0.2">
      <c r="A66" s="9" t="s">
        <v>73</v>
      </c>
      <c r="B66" s="7">
        <v>56</v>
      </c>
      <c r="C66" s="10">
        <v>8809</v>
      </c>
      <c r="D66" s="10">
        <v>8679</v>
      </c>
      <c r="E66" s="10">
        <v>17484</v>
      </c>
      <c r="F66" s="10">
        <v>17356</v>
      </c>
    </row>
    <row r="67" spans="1:6" ht="12.75" x14ac:dyDescent="0.2">
      <c r="A67" s="28" t="s">
        <v>74</v>
      </c>
      <c r="B67" s="29">
        <v>57</v>
      </c>
      <c r="C67" s="30">
        <f>C62+SUM(C63:C66)</f>
        <v>918712</v>
      </c>
      <c r="D67" s="30">
        <f>D62+SUM(D63:D66)</f>
        <v>935261</v>
      </c>
      <c r="E67" s="30">
        <f>E62+SUM(E63:E66)</f>
        <v>1797071</v>
      </c>
      <c r="F67" s="30">
        <f>F62+SUM(F63:F66)</f>
        <v>1718861</v>
      </c>
    </row>
    <row r="68" spans="1:6" ht="37.5" customHeight="1" x14ac:dyDescent="0.2">
      <c r="A68" s="53" t="s">
        <v>75</v>
      </c>
      <c r="B68" s="54"/>
      <c r="C68" s="54"/>
      <c r="D68" s="54"/>
      <c r="E68" s="54"/>
      <c r="F68" s="55"/>
    </row>
    <row r="69" spans="1:6" ht="12.75" x14ac:dyDescent="0.2">
      <c r="A69" s="31" t="s">
        <v>76</v>
      </c>
      <c r="B69" s="32"/>
      <c r="C69" s="32"/>
      <c r="D69" s="32"/>
      <c r="E69" s="32"/>
      <c r="F69" s="33"/>
    </row>
    <row r="70" spans="1:6" ht="20.25" customHeight="1" x14ac:dyDescent="0.2">
      <c r="A70" s="34" t="s">
        <v>77</v>
      </c>
      <c r="B70" s="32"/>
      <c r="C70" s="32"/>
      <c r="D70" s="32"/>
      <c r="E70" s="32"/>
      <c r="F70" s="33"/>
    </row>
    <row r="71" spans="1:6" ht="179.25" customHeight="1" x14ac:dyDescent="0.2">
      <c r="A71" s="43" t="s">
        <v>78</v>
      </c>
      <c r="B71" s="44"/>
      <c r="C71" s="44"/>
      <c r="D71" s="44"/>
      <c r="E71" s="44"/>
      <c r="F71" s="45"/>
    </row>
    <row r="72" spans="1:6" ht="15" customHeight="1" x14ac:dyDescent="0.2">
      <c r="A72" s="35" t="s">
        <v>79</v>
      </c>
      <c r="B72" s="36"/>
      <c r="C72" s="36"/>
      <c r="D72" s="36"/>
      <c r="E72" s="36"/>
      <c r="F72" s="37"/>
    </row>
    <row r="73" spans="1:6" ht="57" customHeight="1" x14ac:dyDescent="0.2">
      <c r="A73" s="46" t="s">
        <v>80</v>
      </c>
      <c r="B73" s="47"/>
      <c r="C73" s="47"/>
      <c r="D73" s="47"/>
      <c r="E73" s="47"/>
      <c r="F73" s="48"/>
    </row>
    <row r="74" spans="1:6" ht="15" customHeight="1" x14ac:dyDescent="0.2">
      <c r="A74" s="38" t="s">
        <v>84</v>
      </c>
      <c r="B74" s="32"/>
      <c r="C74" s="32"/>
      <c r="D74" s="32"/>
      <c r="E74" s="32"/>
      <c r="F74" s="33"/>
    </row>
    <row r="75" spans="1:6" ht="15" customHeight="1" x14ac:dyDescent="0.2">
      <c r="A75" s="38" t="s">
        <v>85</v>
      </c>
      <c r="B75" s="32"/>
      <c r="C75" s="32"/>
      <c r="D75" s="32"/>
      <c r="E75" s="32"/>
      <c r="F75" s="33"/>
    </row>
    <row r="76" spans="1:6" ht="15" customHeight="1" x14ac:dyDescent="0.2">
      <c r="A76" s="39">
        <v>45131</v>
      </c>
      <c r="B76" s="40"/>
      <c r="C76" s="32" t="s">
        <v>86</v>
      </c>
      <c r="D76" s="32"/>
      <c r="E76" s="32"/>
      <c r="F76" s="33"/>
    </row>
    <row r="77" spans="1:6" ht="8.25" customHeight="1" x14ac:dyDescent="0.2">
      <c r="A77" s="41"/>
      <c r="B77" s="17"/>
      <c r="C77" s="17"/>
      <c r="D77" s="17"/>
      <c r="E77" s="17"/>
      <c r="F77" s="42"/>
    </row>
  </sheetData>
  <sheetProtection formatCells="0" formatColumns="0" formatRows="0"/>
  <protectedRanges>
    <protectedRange sqref="B4" name="Year"/>
    <protectedRange sqref="C20:E21 C23:E25 C11:F17 C18:E18 F18:F25 C28:F30 C32:F32 C34:F36 C38:F40 C42:F43 C45:F46 C48:F51 C53:F59 C65:F66" name="Revenue"/>
    <protectedRange sqref="D77:E77" name="Signator"/>
  </protectedRanges>
  <mergeCells count="7">
    <mergeCell ref="A71:F71"/>
    <mergeCell ref="A73:F73"/>
    <mergeCell ref="A9:A10"/>
    <mergeCell ref="B9:B10"/>
    <mergeCell ref="C9:D9"/>
    <mergeCell ref="E9:F9"/>
    <mergeCell ref="A68:F68"/>
  </mergeCells>
  <printOptions horizontalCentered="1"/>
  <pageMargins left="0.5" right="0.5" top="0.5" bottom="0.5" header="0.5" footer="0.5"/>
  <pageSetup scale="61" fitToHeight="0" orientation="portrait" r:id="rId1"/>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2023-07-24T17:03:43Z</dcterms:created>
  <dcterms:modified xsi:type="dcterms:W3CDTF">2023-07-24T17:19:45Z</dcterms:modified>
</cp:coreProperties>
</file>