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jax5006fs\corpacctfinn\02 ACCOUNTING &amp; REPORTING\SEC &amp; Reg Reporting\Regulatory\1 - Filings\1 - STB\2 REI and CBS\2023\Q3\"/>
    </mc:Choice>
  </mc:AlternateContent>
  <bookViews>
    <workbookView xWindow="0" yWindow="0" windowWidth="28800" windowHeight="12300"/>
  </bookViews>
  <sheets>
    <sheet name="RE&amp;I"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4" i="1" l="1"/>
  <c r="E64" i="1"/>
  <c r="D64" i="1"/>
  <c r="C64" i="1"/>
  <c r="F63" i="1"/>
  <c r="E63" i="1"/>
  <c r="D63" i="1"/>
  <c r="C63" i="1"/>
  <c r="C37" i="1"/>
  <c r="F37" i="1"/>
  <c r="E37" i="1"/>
  <c r="C31" i="1"/>
  <c r="D22" i="1"/>
  <c r="E16" i="1"/>
  <c r="C16" i="1"/>
  <c r="F60" i="1" l="1"/>
  <c r="D37" i="1"/>
  <c r="F16" i="1"/>
  <c r="D16" i="1"/>
  <c r="D61" i="1" s="1"/>
  <c r="E31" i="1"/>
  <c r="F31" i="1"/>
  <c r="D31" i="1"/>
  <c r="D19" i="1"/>
  <c r="D26" i="1" s="1"/>
  <c r="F26" i="1"/>
  <c r="F59" i="1" s="1"/>
  <c r="F61" i="1"/>
  <c r="F27" i="1" l="1"/>
  <c r="F33" i="1" s="1"/>
  <c r="D60" i="1"/>
  <c r="D59" i="1"/>
  <c r="D27" i="1"/>
  <c r="D62" i="1" s="1"/>
  <c r="D67" i="1" s="1"/>
  <c r="D33" i="1" l="1"/>
  <c r="D38" i="1" s="1"/>
  <c r="F62" i="1"/>
  <c r="F67" i="1" s="1"/>
  <c r="F41" i="1"/>
  <c r="F44" i="1" s="1"/>
  <c r="F47" i="1" s="1"/>
  <c r="F52" i="1" s="1"/>
  <c r="F54" i="1" s="1"/>
  <c r="F38" i="1"/>
  <c r="D41" i="1" l="1"/>
  <c r="D44" i="1" s="1"/>
  <c r="D47" i="1" s="1"/>
  <c r="D52" i="1" s="1"/>
  <c r="D54" i="1" s="1"/>
  <c r="E19" i="1" l="1"/>
  <c r="E61" i="1"/>
  <c r="E22" i="1"/>
  <c r="C22" i="1" l="1"/>
  <c r="C61" i="1"/>
  <c r="C19" i="1"/>
  <c r="E60" i="1"/>
  <c r="E26" i="1"/>
  <c r="C26" i="1" l="1"/>
  <c r="C59" i="1" s="1"/>
  <c r="C60" i="1"/>
  <c r="E59" i="1"/>
  <c r="E27" i="1"/>
  <c r="C27" i="1" l="1"/>
  <c r="C62" i="1" s="1"/>
  <c r="C67" i="1" s="1"/>
  <c r="E33" i="1"/>
  <c r="E62" i="1"/>
  <c r="E67" i="1" s="1"/>
  <c r="C33" i="1" l="1"/>
  <c r="C41" i="1" s="1"/>
  <c r="C44" i="1" s="1"/>
  <c r="C47" i="1" s="1"/>
  <c r="C52" i="1" s="1"/>
  <c r="C54" i="1" s="1"/>
  <c r="E41" i="1"/>
  <c r="E44" i="1" s="1"/>
  <c r="E47" i="1" s="1"/>
  <c r="E52" i="1" s="1"/>
  <c r="E54" i="1" s="1"/>
  <c r="E38" i="1"/>
  <c r="C38" i="1" l="1"/>
</calcChain>
</file>

<file path=xl/sharedStrings.xml><?xml version="1.0" encoding="utf-8"?>
<sst xmlns="http://schemas.openxmlformats.org/spreadsheetml/2006/main" count="88" uniqueCount="88">
  <si>
    <t>SURFACE TRANSPORTATION BOARD - QUARTERLY REPORT OF REVENUES, EXPENSES AND INCOME-RAILROADS</t>
  </si>
  <si>
    <t>Form RE&amp;I</t>
  </si>
  <si>
    <t>Washington, D.C.  20423</t>
  </si>
  <si>
    <t>OMB Clearance No. 2140-0013</t>
  </si>
  <si>
    <t>Expiration Date 3-31-2025</t>
  </si>
  <si>
    <t>Railroad:</t>
  </si>
  <si>
    <t>CSX TRANSPORTATION, INC</t>
  </si>
  <si>
    <t xml:space="preserve">Date of Report </t>
  </si>
  <si>
    <t>500 WATER STREET</t>
  </si>
  <si>
    <t>JACKSONVILLE, FL  32202-4423</t>
  </si>
  <si>
    <r>
      <t>Year ___</t>
    </r>
    <r>
      <rPr>
        <u/>
        <sz val="10"/>
        <color theme="1"/>
        <rFont val="Calibri"/>
        <family val="2"/>
        <scheme val="minor"/>
      </rPr>
      <t>2023</t>
    </r>
    <r>
      <rPr>
        <sz val="10"/>
        <color theme="1"/>
        <rFont val="Calibri"/>
        <family val="2"/>
        <scheme val="minor"/>
      </rPr>
      <t>__</t>
    </r>
  </si>
  <si>
    <r>
      <t>Amended __</t>
    </r>
    <r>
      <rPr>
        <u/>
        <sz val="10"/>
        <color theme="1"/>
        <rFont val="Calibri"/>
        <family val="2"/>
        <scheme val="minor"/>
      </rPr>
      <t>No</t>
    </r>
    <r>
      <rPr>
        <sz val="10"/>
        <color theme="1"/>
        <rFont val="Calibri"/>
        <family val="2"/>
        <scheme val="minor"/>
      </rPr>
      <t>_</t>
    </r>
  </si>
  <si>
    <t>Description
A</t>
  </si>
  <si>
    <t>Code
No.</t>
  </si>
  <si>
    <t>Quarterly Figures</t>
  </si>
  <si>
    <t>Cumulative Figures</t>
  </si>
  <si>
    <t>This Year
B</t>
  </si>
  <si>
    <t>Last Year
C</t>
  </si>
  <si>
    <t>This Year
D</t>
  </si>
  <si>
    <t>Last Year
E</t>
  </si>
  <si>
    <r>
      <t xml:space="preserve">                                                          </t>
    </r>
    <r>
      <rPr>
        <b/>
        <sz val="10"/>
        <rFont val="Calibri"/>
        <family val="2"/>
        <scheme val="minor"/>
      </rPr>
      <t xml:space="preserve">Operating Revenues
</t>
    </r>
    <r>
      <rPr>
        <sz val="10"/>
        <rFont val="Calibri"/>
        <family val="2"/>
        <scheme val="minor"/>
      </rPr>
      <t>Freight (Account 101)</t>
    </r>
  </si>
  <si>
    <r>
      <rPr>
        <sz val="10"/>
        <rFont val="Calibri"/>
        <family val="2"/>
        <scheme val="minor"/>
      </rPr>
      <t>Passenger (Account 102)</t>
    </r>
  </si>
  <si>
    <r>
      <rPr>
        <sz val="10"/>
        <rFont val="Calibri"/>
        <family val="2"/>
        <scheme val="minor"/>
      </rPr>
      <t>Passenger-Related (Account 103)</t>
    </r>
  </si>
  <si>
    <r>
      <rPr>
        <sz val="10"/>
        <rFont val="Calibri"/>
        <family val="2"/>
        <scheme val="minor"/>
      </rPr>
      <t>All Other Operating Revenues (Accounts 104, 105, 106, 110, 502, 503)</t>
    </r>
  </si>
  <si>
    <r>
      <rPr>
        <sz val="10"/>
        <rFont val="Calibri"/>
        <family val="2"/>
        <scheme val="minor"/>
      </rPr>
      <t>Joint Facility Account (Account 120)</t>
    </r>
  </si>
  <si>
    <r>
      <t xml:space="preserve">     </t>
    </r>
    <r>
      <rPr>
        <b/>
        <sz val="10"/>
        <rFont val="Calibri"/>
        <family val="2"/>
        <scheme val="minor"/>
      </rPr>
      <t>Railway Operating Revenues (All Above)</t>
    </r>
  </si>
  <si>
    <r>
      <rPr>
        <b/>
        <sz val="10"/>
        <rFont val="Calibri"/>
        <family val="2"/>
        <scheme val="minor"/>
      </rPr>
      <t xml:space="preserve">                                                          Operating Expenses
</t>
    </r>
    <r>
      <rPr>
        <sz val="10"/>
        <rFont val="Calibri"/>
        <family val="2"/>
        <scheme val="minor"/>
      </rPr>
      <t>Depreciation-Road (Accounts 62-11-00, 62-12-00, 62-13-00)</t>
    </r>
  </si>
  <si>
    <t>All Other Way and Structure Accounts</t>
  </si>
  <si>
    <t>Total Way and Structures</t>
  </si>
  <si>
    <r>
      <rPr>
        <sz val="10"/>
        <rFont val="Calibri"/>
        <family val="2"/>
        <scheme val="minor"/>
      </rPr>
      <t>Depreciation-Equipment (Accounts 62-21-00, 62-22-00, 62-23-00)</t>
    </r>
  </si>
  <si>
    <r>
      <rPr>
        <sz val="10"/>
        <rFont val="Calibri"/>
        <family val="2"/>
        <scheme val="minor"/>
      </rPr>
      <t>All Other Equipment Accounts</t>
    </r>
  </si>
  <si>
    <r>
      <rPr>
        <sz val="10"/>
        <rFont val="Calibri"/>
        <family val="2"/>
        <scheme val="minor"/>
      </rPr>
      <t>Total Equipment</t>
    </r>
  </si>
  <si>
    <r>
      <rPr>
        <sz val="10"/>
        <rFont val="Calibri"/>
        <family val="2"/>
        <scheme val="minor"/>
      </rPr>
      <t>Transportation-Train, Yard, and Yard Common</t>
    </r>
  </si>
  <si>
    <r>
      <rPr>
        <sz val="10"/>
        <rFont val="Calibri"/>
        <family val="2"/>
        <scheme val="minor"/>
      </rPr>
      <t>Transportation-Specialized Services, Administration Support</t>
    </r>
  </si>
  <si>
    <r>
      <rPr>
        <sz val="10"/>
        <rFont val="Calibri"/>
        <family val="2"/>
        <scheme val="minor"/>
      </rPr>
      <t>General and Administrative</t>
    </r>
  </si>
  <si>
    <t xml:space="preserve">     Railway Operating Expenses (Account 531)</t>
  </si>
  <si>
    <t xml:space="preserve">                                                             Income Items
     Net Revenue From Railway Operations (Lines 6 Minus 16)</t>
  </si>
  <si>
    <r>
      <rPr>
        <sz val="10"/>
        <rFont val="Calibri"/>
        <family val="2"/>
        <scheme val="minor"/>
      </rPr>
      <t>Other Income (Accounts 506, 510-519)</t>
    </r>
  </si>
  <si>
    <r>
      <rPr>
        <sz val="10"/>
        <rFont val="Calibri"/>
        <family val="2"/>
        <scheme val="minor"/>
      </rPr>
      <t>Income from Affiliated Companies: Dividends</t>
    </r>
  </si>
  <si>
    <r>
      <rPr>
        <sz val="10"/>
        <rFont val="Calibri"/>
        <family val="2"/>
        <scheme val="minor"/>
      </rPr>
      <t>Equity in Undistributed Earnings (Losses)</t>
    </r>
  </si>
  <si>
    <t xml:space="preserve">     Total Income from Affiliated Companies (Lines 19 and 20)</t>
  </si>
  <si>
    <t>Miscellaneous Deductions from Income (Accounts 534, 544, 545, 549, 550, 551, and 553)</t>
  </si>
  <si>
    <r>
      <t xml:space="preserve">     </t>
    </r>
    <r>
      <rPr>
        <b/>
        <sz val="10"/>
        <rFont val="Calibri"/>
        <family val="2"/>
        <scheme val="minor"/>
      </rPr>
      <t>Income Available for Fixed Charges (Lines 17, 18, 21, Minus 22)</t>
    </r>
  </si>
  <si>
    <r>
      <rPr>
        <b/>
        <sz val="10"/>
        <rFont val="Calibri"/>
        <family val="2"/>
        <scheme val="minor"/>
      </rPr>
      <t xml:space="preserve">                                                            Fixed Charges
</t>
    </r>
    <r>
      <rPr>
        <sz val="10"/>
        <rFont val="Calibri"/>
        <family val="2"/>
        <scheme val="minor"/>
      </rPr>
      <t>Interest on Funded Debt (Account 546)</t>
    </r>
  </si>
  <si>
    <r>
      <rPr>
        <sz val="10"/>
        <rFont val="Calibri"/>
        <family val="2"/>
        <scheme val="minor"/>
      </rPr>
      <t>Interest on Unfunded Debt (Account 547)</t>
    </r>
  </si>
  <si>
    <r>
      <rPr>
        <sz val="10"/>
        <rFont val="Calibri"/>
        <family val="2"/>
        <scheme val="minor"/>
      </rPr>
      <t>Amortization of Discount on Funded Debt (Account 548)</t>
    </r>
  </si>
  <si>
    <r>
      <t xml:space="preserve">     </t>
    </r>
    <r>
      <rPr>
        <b/>
        <sz val="10"/>
        <rFont val="Calibri"/>
        <family val="2"/>
        <scheme val="minor"/>
      </rPr>
      <t>Total Fixed Charges</t>
    </r>
  </si>
  <si>
    <t xml:space="preserve">                                                             Income Items
     Income After Fixed Charges</t>
  </si>
  <si>
    <t>Other Deductions (Account 546)</t>
  </si>
  <si>
    <r>
      <rPr>
        <sz val="10"/>
        <rFont val="Calibri"/>
        <family val="2"/>
        <scheme val="minor"/>
      </rPr>
      <t>Unusual or Infrequent Items (Debit) Credit (Account 555)</t>
    </r>
  </si>
  <si>
    <r>
      <t xml:space="preserve">     </t>
    </r>
    <r>
      <rPr>
        <b/>
        <sz val="10"/>
        <rFont val="Calibri"/>
        <family val="2"/>
        <scheme val="minor"/>
      </rPr>
      <t>Income (Loss) from Continuing Operations Before Income Taxes</t>
    </r>
  </si>
  <si>
    <r>
      <rPr>
        <sz val="10"/>
        <rFont val="Calibri"/>
        <family val="2"/>
        <scheme val="minor"/>
      </rPr>
      <t>Income Tax on Ordinary Income (Account 556)</t>
    </r>
  </si>
  <si>
    <r>
      <rPr>
        <sz val="10"/>
        <rFont val="Calibri"/>
        <family val="2"/>
        <scheme val="minor"/>
      </rPr>
      <t>Provision for Deferred Income Taxes (Account 557)</t>
    </r>
  </si>
  <si>
    <r>
      <t xml:space="preserve">     </t>
    </r>
    <r>
      <rPr>
        <b/>
        <sz val="10"/>
        <rFont val="Calibri"/>
        <family val="2"/>
        <scheme val="minor"/>
      </rPr>
      <t>Income (Loss) from Continuing Operations</t>
    </r>
  </si>
  <si>
    <t>Income (Loss) from Operations (Less Applicable Income Taxes) (Account 560)</t>
  </si>
  <si>
    <t>Gain (Loss) on Disposal of Discontinued Segments (Less Applicable Income Taxes) (Account 562)</t>
  </si>
  <si>
    <t xml:space="preserve">     Income (Loss) before Extraordinary Items</t>
  </si>
  <si>
    <r>
      <rPr>
        <sz val="10"/>
        <rFont val="Calibri"/>
        <family val="2"/>
        <scheme val="minor"/>
      </rPr>
      <t>Extraordinary Items (Net) (Account 570)</t>
    </r>
  </si>
  <si>
    <r>
      <rPr>
        <sz val="10"/>
        <rFont val="Calibri"/>
        <family val="2"/>
        <scheme val="minor"/>
      </rPr>
      <t>Income Taxes on Extraordinary Items (Account 590)</t>
    </r>
  </si>
  <si>
    <r>
      <rPr>
        <sz val="10"/>
        <rFont val="Calibri"/>
        <family val="2"/>
        <scheme val="minor"/>
      </rPr>
      <t>Provision for Deferred Taxes - Extraordinary Items (Account 591)</t>
    </r>
  </si>
  <si>
    <r>
      <rPr>
        <sz val="10"/>
        <rFont val="Calibri"/>
        <family val="2"/>
        <scheme val="minor"/>
      </rPr>
      <t>Cumulative Effect of Changes in Accounting Principles (Less Taxes) (Account 592)</t>
    </r>
  </si>
  <si>
    <r>
      <t xml:space="preserve">     </t>
    </r>
    <r>
      <rPr>
        <b/>
        <sz val="10"/>
        <rFont val="Calibri"/>
        <family val="2"/>
        <scheme val="minor"/>
      </rPr>
      <t>Net Income (Loss)</t>
    </r>
  </si>
  <si>
    <t>Less:  Net Income attributable to non-controlling interest</t>
  </si>
  <si>
    <t>Net Income attributable to reporting railroad</t>
  </si>
  <si>
    <t>Basic Earnings Per Share</t>
  </si>
  <si>
    <t>Diluted Earnings Per Share</t>
  </si>
  <si>
    <r>
      <rPr>
        <sz val="10"/>
        <rFont val="Calibri"/>
        <family val="2"/>
        <scheme val="minor"/>
      </rPr>
      <t>Dividends on Common Stock (Account 623)</t>
    </r>
  </si>
  <si>
    <r>
      <rPr>
        <sz val="10"/>
        <rFont val="Calibri"/>
        <family val="2"/>
        <scheme val="minor"/>
      </rPr>
      <t>Dividends on Preferred Stock (Account 623)</t>
    </r>
  </si>
  <si>
    <r>
      <rPr>
        <sz val="10"/>
        <rFont val="Calibri"/>
        <family val="2"/>
        <scheme val="minor"/>
      </rPr>
      <t>Expenses to Revenues (%)</t>
    </r>
  </si>
  <si>
    <r>
      <rPr>
        <sz val="10"/>
        <rFont val="Calibri"/>
        <family val="2"/>
        <scheme val="minor"/>
      </rPr>
      <t>Total Maintenance to Revenues (%)</t>
    </r>
  </si>
  <si>
    <r>
      <rPr>
        <sz val="10"/>
        <rFont val="Calibri"/>
        <family val="2"/>
        <scheme val="minor"/>
      </rPr>
      <t>Transportation to Revenues (%)</t>
    </r>
  </si>
  <si>
    <r>
      <t xml:space="preserve">                                </t>
    </r>
    <r>
      <rPr>
        <b/>
        <sz val="10"/>
        <rFont val="Calibri"/>
        <family val="2"/>
        <scheme val="minor"/>
      </rPr>
      <t xml:space="preserve">Reconciliation of Net Railway Operating Income (NROI)
</t>
    </r>
    <r>
      <rPr>
        <sz val="10"/>
        <rFont val="Calibri"/>
        <family val="2"/>
        <scheme val="minor"/>
      </rPr>
      <t>Net Revenues From Railway Operations</t>
    </r>
  </si>
  <si>
    <t>Income Taxes on Ordinary Income (Account 556)</t>
  </si>
  <si>
    <t>Provision for Deferred Taxes (Account 557)</t>
  </si>
  <si>
    <r>
      <rPr>
        <sz val="10"/>
        <rFont val="Calibri"/>
        <family val="2"/>
        <scheme val="minor"/>
      </rPr>
      <t>Income From Lease of Road and Equipment</t>
    </r>
  </si>
  <si>
    <r>
      <rPr>
        <sz val="10"/>
        <rFont val="Calibri"/>
        <family val="2"/>
        <scheme val="minor"/>
      </rPr>
      <t>Rent for Leased Roads and Equipment</t>
    </r>
  </si>
  <si>
    <r>
      <t xml:space="preserve">     </t>
    </r>
    <r>
      <rPr>
        <b/>
        <sz val="10"/>
        <rFont val="Calibri"/>
        <family val="2"/>
        <scheme val="minor"/>
      </rPr>
      <t>Net Railway Operating Income</t>
    </r>
  </si>
  <si>
    <t>REMARKS: CSX acquired Pan Am Railways on 6/1/2022. Financial information for Pan Am is included in the RE&amp;I for Q3 2023.</t>
  </si>
  <si>
    <t>SUPPLEMENTAL INFORMATION ABOUT THE QUARTERLY REPORTOF REVENUES, EXPENSES, AND INCOME (FORM RE&amp;I)</t>
  </si>
  <si>
    <t>The following information is provided in compliance with OMB requirements and pursuant to the Paperwork Reduction Act of 1995, 44 U.S.C. §§ 3501-3519 (PRA):</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</si>
  <si>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</si>
  <si>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</si>
  <si>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r>
      <t>Name (Printed)  _______</t>
    </r>
    <r>
      <rPr>
        <u/>
        <sz val="10"/>
        <color theme="1"/>
        <rFont val="Calibri"/>
        <family val="2"/>
        <scheme val="minor"/>
      </rPr>
      <t>Thomas McDuffie</t>
    </r>
    <r>
      <rPr>
        <sz val="10"/>
        <color theme="1"/>
        <rFont val="Calibri"/>
        <family val="2"/>
        <scheme val="minor"/>
      </rPr>
      <t>_______________________________________________</t>
    </r>
  </si>
  <si>
    <r>
      <t>Title ______</t>
    </r>
    <r>
      <rPr>
        <u/>
        <sz val="10"/>
        <color theme="1"/>
        <rFont val="Calibri"/>
        <family val="2"/>
        <scheme val="minor"/>
      </rPr>
      <t>Assistant Controller</t>
    </r>
    <r>
      <rPr>
        <sz val="10"/>
        <color theme="1"/>
        <rFont val="Calibri"/>
        <family val="2"/>
        <scheme val="minor"/>
      </rPr>
      <t>________________________________________________________</t>
    </r>
  </si>
  <si>
    <r>
      <t>Telephone Number  _____</t>
    </r>
    <r>
      <rPr>
        <u/>
        <sz val="10"/>
        <color theme="1"/>
        <rFont val="Calibri"/>
        <family val="2"/>
        <scheme val="minor"/>
      </rPr>
      <t>(904) 366-5309</t>
    </r>
    <r>
      <rPr>
        <sz val="10"/>
        <color theme="1"/>
        <rFont val="Calibri"/>
        <family val="2"/>
        <scheme val="minor"/>
      </rPr>
      <t>________</t>
    </r>
  </si>
  <si>
    <r>
      <t>Quarter __</t>
    </r>
    <r>
      <rPr>
        <u/>
        <sz val="10"/>
        <color theme="1"/>
        <rFont val="Calibri"/>
        <family val="2"/>
        <scheme val="minor"/>
      </rPr>
      <t>3rd</t>
    </r>
    <r>
      <rPr>
        <sz val="10"/>
        <color theme="1"/>
        <rFont val="Calibri"/>
        <family val="2"/>
        <scheme val="minor"/>
      </rPr>
      <t>__</t>
    </r>
  </si>
  <si>
    <r>
      <rPr>
        <sz val="10"/>
        <color theme="1"/>
        <rFont val="Calibri"/>
        <family val="2"/>
        <scheme val="minor"/>
      </rPr>
      <t xml:space="preserve">Date </t>
    </r>
    <r>
      <rPr>
        <u/>
        <sz val="10"/>
        <color theme="1"/>
        <rFont val="Calibri"/>
        <family val="2"/>
        <scheme val="minor"/>
      </rPr>
      <t xml:space="preserve">               10/30/2023                                                                                                                           </t>
    </r>
  </si>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</sst>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8" x14ac:knownFonts="1">
    <font>
      <sz val="11"/>
      <color theme="1"/>
      <name val="Calibri"/>
      <family val="2"/>
      <scheme val="minor"/>
    </font>
    <font>
      <sz val="11"/>
      <color theme="1"/>
      <name val="Calibri"/>
      <family val="2"/>
      <scheme val="minor"/>
    </font>
    <font>
      <sz val="10"/>
      <color theme="1"/>
      <name val="Calibri"/>
      <family val="2"/>
      <scheme val="minor"/>
    </font>
    <font>
      <u/>
      <sz val="10"/>
      <color theme="1"/>
      <name val="Calibri"/>
      <family val="2"/>
      <scheme val="minor"/>
    </font>
    <font>
      <b/>
      <sz val="10"/>
      <color theme="1"/>
      <name val="Calibri"/>
      <family val="2"/>
      <scheme val="minor"/>
    </font>
    <font>
      <sz val="10"/>
      <color rgb="FF000000"/>
      <name val="Calibri"/>
      <family val="2"/>
      <scheme val="minor"/>
    </font>
    <font>
      <b/>
      <sz val="10"/>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indexed="64"/>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rgb="FF000000"/>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2" fillId="2" borderId="0" xfId="0" applyFont="1" applyFill="1"/>
    <xf numFmtId="0" fontId="2" fillId="2" borderId="0" xfId="0" applyFont="1" applyFill="1" applyAlignment="1"/>
    <xf numFmtId="14" fontId="2" fillId="2" borderId="1" xfId="0" applyNumberFormat="1" applyFont="1" applyFill="1" applyBorder="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5" fillId="3" borderId="7" xfId="0" applyFont="1" applyFill="1" applyBorder="1" applyAlignment="1">
      <alignment horizontal="left" vertical="top" wrapText="1"/>
    </xf>
    <xf numFmtId="0" fontId="2" fillId="2" borderId="8" xfId="0" applyFont="1" applyFill="1" applyBorder="1"/>
    <xf numFmtId="164" fontId="2" fillId="2" borderId="8" xfId="2" applyNumberFormat="1" applyFont="1" applyFill="1" applyBorder="1"/>
    <xf numFmtId="0" fontId="5" fillId="3" borderId="7" xfId="0" applyFont="1" applyFill="1" applyBorder="1" applyAlignment="1">
      <alignment horizontal="left" vertical="top"/>
    </xf>
    <xf numFmtId="165" fontId="2" fillId="2" borderId="8" xfId="1" applyNumberFormat="1" applyFont="1" applyFill="1" applyBorder="1"/>
    <xf numFmtId="165" fontId="2" fillId="0" borderId="8" xfId="1" applyNumberFormat="1" applyFont="1" applyFill="1" applyBorder="1"/>
    <xf numFmtId="164" fontId="2" fillId="0" borderId="8" xfId="2" applyNumberFormat="1" applyFont="1" applyFill="1" applyBorder="1"/>
    <xf numFmtId="0" fontId="7" fillId="3" borderId="7" xfId="0" applyFont="1" applyFill="1" applyBorder="1" applyAlignment="1">
      <alignment horizontal="left" vertical="top" wrapText="1"/>
    </xf>
    <xf numFmtId="0" fontId="7" fillId="3" borderId="7" xfId="0" applyFont="1" applyFill="1" applyBorder="1" applyAlignment="1">
      <alignment horizontal="left" vertical="top"/>
    </xf>
    <xf numFmtId="0" fontId="6" fillId="3" borderId="7" xfId="0" applyFont="1" applyFill="1" applyBorder="1" applyAlignment="1">
      <alignment horizontal="left" vertical="top"/>
    </xf>
    <xf numFmtId="0" fontId="6" fillId="3" borderId="7" xfId="0" applyFont="1" applyFill="1" applyBorder="1" applyAlignment="1">
      <alignment horizontal="left" vertical="top" wrapText="1"/>
    </xf>
    <xf numFmtId="0" fontId="5" fillId="3" borderId="9" xfId="0" applyFont="1" applyFill="1" applyBorder="1" applyAlignment="1">
      <alignment horizontal="left" vertical="top"/>
    </xf>
    <xf numFmtId="0" fontId="2" fillId="2" borderId="3" xfId="0" applyFont="1" applyFill="1" applyBorder="1" applyAlignment="1"/>
    <xf numFmtId="0" fontId="4" fillId="2" borderId="3" xfId="0" applyFont="1" applyFill="1" applyBorder="1" applyAlignment="1"/>
    <xf numFmtId="0" fontId="5" fillId="3" borderId="3" xfId="0" applyFont="1" applyFill="1" applyBorder="1" applyAlignment="1">
      <alignment horizontal="left" vertical="top"/>
    </xf>
    <xf numFmtId="0" fontId="5" fillId="0" borderId="3" xfId="0" applyFont="1" applyFill="1" applyBorder="1" applyAlignment="1">
      <alignment horizontal="left" vertical="top"/>
    </xf>
    <xf numFmtId="43" fontId="2" fillId="2" borderId="8" xfId="1" applyNumberFormat="1" applyFont="1" applyFill="1" applyBorder="1"/>
    <xf numFmtId="0" fontId="5" fillId="3" borderId="10" xfId="0" applyFont="1" applyFill="1" applyBorder="1" applyAlignment="1">
      <alignment horizontal="left" vertical="top"/>
    </xf>
    <xf numFmtId="0" fontId="7" fillId="0" borderId="7" xfId="0" applyFont="1" applyFill="1" applyBorder="1" applyAlignment="1">
      <alignment horizontal="left" vertical="top"/>
    </xf>
    <xf numFmtId="0" fontId="5" fillId="3" borderId="11" xfId="0" applyFont="1" applyFill="1" applyBorder="1" applyAlignment="1">
      <alignment horizontal="left" vertical="top"/>
    </xf>
    <xf numFmtId="0" fontId="2" fillId="2" borderId="12" xfId="0" applyFont="1" applyFill="1" applyBorder="1"/>
    <xf numFmtId="164" fontId="2" fillId="2" borderId="12" xfId="2" applyNumberFormat="1" applyFont="1" applyFill="1" applyBorder="1"/>
    <xf numFmtId="0" fontId="4" fillId="2" borderId="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xf numFmtId="0" fontId="2" fillId="2" borderId="0" xfId="0" applyFont="1" applyFill="1" applyBorder="1"/>
    <xf numFmtId="0" fontId="2" fillId="2" borderId="16" xfId="0" applyFont="1" applyFill="1" applyBorder="1"/>
    <xf numFmtId="0" fontId="2" fillId="2" borderId="15" xfId="0" applyFont="1" applyFill="1" applyBorder="1" applyAlignment="1">
      <alignment vertical="center"/>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xf numFmtId="0" fontId="2" fillId="2" borderId="13" xfId="0" applyFont="1" applyFill="1" applyBorder="1"/>
    <xf numFmtId="0" fontId="2" fillId="2" borderId="14" xfId="0" applyFont="1" applyFill="1" applyBorder="1"/>
    <xf numFmtId="0" fontId="2" fillId="2" borderId="1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5" xfId="0" applyFont="1" applyFill="1" applyBorder="1"/>
    <xf numFmtId="0" fontId="2" fillId="2" borderId="0" xfId="0" applyFont="1" applyFill="1" applyBorder="1" applyAlignment="1">
      <alignment horizontal="right"/>
    </xf>
    <xf numFmtId="0" fontId="2" fillId="2" borderId="5" xfId="0" applyFont="1" applyFill="1" applyBorder="1"/>
    <xf numFmtId="0" fontId="2" fillId="2" borderId="1" xfId="0" applyFont="1" applyFill="1" applyBorder="1"/>
    <xf numFmtId="0" fontId="2" fillId="2" borderId="17" xfId="0" applyFont="1" applyFill="1" applyBorder="1"/>
    <xf numFmtId="165" fontId="2" fillId="2" borderId="0" xfId="0" applyNumberFormat="1" applyFont="1" applyFill="1"/>
    <xf numFmtId="164" fontId="2" fillId="2" borderId="0" xfId="0" applyNumberFormat="1" applyFont="1" applyFill="1"/>
    <xf numFmtId="14" fontId="3" fillId="0" borderId="15" xfId="0" applyNumberFormat="1" applyFont="1" applyFill="1" applyBorder="1" applyAlignment="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tabSelected="1" workbookViewId="0">
      <selection activeCell="H71" sqref="H71"/>
    </sheetView>
  </sheetViews>
  <sheetFormatPr defaultColWidth="9.140625" defaultRowHeight="15" customHeight="1" x14ac:dyDescent="0.2"/>
  <cols>
    <col min="1" max="1" width="76.85546875" style="1" customWidth="1"/>
    <col min="2" max="2" width="6" style="1" customWidth="1"/>
    <col min="3" max="5" width="15.7109375" style="1" customWidth="1"/>
    <col min="6" max="6" width="17.7109375" style="1" customWidth="1"/>
    <col min="7" max="7" width="9.140625" style="1"/>
    <col min="8" max="8" width="11" style="1" bestFit="1" customWidth="1"/>
    <col min="9" max="16384" width="9.140625" style="1"/>
  </cols>
  <sheetData>
    <row r="1" spans="1:6" ht="12.75" x14ac:dyDescent="0.2">
      <c r="A1" s="1" t="s">
        <v>0</v>
      </c>
      <c r="E1" s="1" t="s">
        <v>1</v>
      </c>
    </row>
    <row r="2" spans="1:6" ht="12.75" x14ac:dyDescent="0.2">
      <c r="A2" s="1" t="s">
        <v>2</v>
      </c>
      <c r="E2" s="1" t="s">
        <v>3</v>
      </c>
    </row>
    <row r="3" spans="1:6" ht="12.75" x14ac:dyDescent="0.2">
      <c r="E3" s="1" t="s">
        <v>4</v>
      </c>
    </row>
    <row r="4" spans="1:6" ht="12.75" x14ac:dyDescent="0.2">
      <c r="A4" s="1" t="s">
        <v>5</v>
      </c>
    </row>
    <row r="5" spans="1:6" ht="12.75" x14ac:dyDescent="0.2">
      <c r="A5" s="1" t="s">
        <v>6</v>
      </c>
      <c r="C5" s="2" t="s">
        <v>7</v>
      </c>
      <c r="D5" s="3">
        <v>45199</v>
      </c>
      <c r="E5" s="2"/>
      <c r="F5" s="2"/>
    </row>
    <row r="6" spans="1:6" ht="12.75" x14ac:dyDescent="0.2">
      <c r="A6" s="1" t="s">
        <v>8</v>
      </c>
    </row>
    <row r="7" spans="1:6" ht="12.75" x14ac:dyDescent="0.2">
      <c r="A7" s="1" t="s">
        <v>9</v>
      </c>
      <c r="C7" s="1" t="s">
        <v>85</v>
      </c>
      <c r="D7" s="1" t="s">
        <v>10</v>
      </c>
      <c r="E7" s="1" t="s">
        <v>11</v>
      </c>
    </row>
    <row r="9" spans="1:6" ht="12.75" x14ac:dyDescent="0.2">
      <c r="A9" s="4" t="s">
        <v>12</v>
      </c>
      <c r="B9" s="4" t="s">
        <v>13</v>
      </c>
      <c r="C9" s="5" t="s">
        <v>14</v>
      </c>
      <c r="D9" s="6"/>
      <c r="E9" s="5" t="s">
        <v>15</v>
      </c>
      <c r="F9" s="6"/>
    </row>
    <row r="10" spans="1:6" ht="25.5" x14ac:dyDescent="0.2">
      <c r="A10" s="7"/>
      <c r="B10" s="7"/>
      <c r="C10" s="8" t="s">
        <v>16</v>
      </c>
      <c r="D10" s="9" t="s">
        <v>17</v>
      </c>
      <c r="E10" s="8" t="s">
        <v>18</v>
      </c>
      <c r="F10" s="9" t="s">
        <v>19</v>
      </c>
    </row>
    <row r="11" spans="1:6" ht="25.5" x14ac:dyDescent="0.2">
      <c r="A11" s="10" t="s">
        <v>20</v>
      </c>
      <c r="B11" s="11">
        <v>1</v>
      </c>
      <c r="C11" s="12">
        <v>3221167</v>
      </c>
      <c r="D11" s="12">
        <v>3370605</v>
      </c>
      <c r="E11" s="12">
        <v>9835544</v>
      </c>
      <c r="F11" s="12">
        <v>9705770</v>
      </c>
    </row>
    <row r="12" spans="1:6" ht="12.75" x14ac:dyDescent="0.2">
      <c r="A12" s="13" t="s">
        <v>21</v>
      </c>
      <c r="B12" s="11">
        <v>2</v>
      </c>
      <c r="C12" s="14">
        <v>0</v>
      </c>
      <c r="D12" s="14">
        <v>0</v>
      </c>
      <c r="E12" s="14">
        <v>0</v>
      </c>
      <c r="F12" s="14">
        <v>0</v>
      </c>
    </row>
    <row r="13" spans="1:6" ht="12.75" x14ac:dyDescent="0.2">
      <c r="A13" s="13" t="s">
        <v>22</v>
      </c>
      <c r="B13" s="11">
        <v>3</v>
      </c>
      <c r="C13" s="14">
        <v>0</v>
      </c>
      <c r="D13" s="14">
        <v>0</v>
      </c>
      <c r="E13" s="14">
        <v>0</v>
      </c>
      <c r="F13" s="14">
        <v>0</v>
      </c>
    </row>
    <row r="14" spans="1:6" ht="12.75" x14ac:dyDescent="0.2">
      <c r="A14" s="13" t="s">
        <v>23</v>
      </c>
      <c r="B14" s="11">
        <v>4</v>
      </c>
      <c r="C14" s="14">
        <v>38909</v>
      </c>
      <c r="D14" s="15">
        <v>182160</v>
      </c>
      <c r="E14" s="15">
        <v>172124</v>
      </c>
      <c r="F14" s="14">
        <v>419753</v>
      </c>
    </row>
    <row r="15" spans="1:6" ht="12.75" x14ac:dyDescent="0.2">
      <c r="A15" s="13" t="s">
        <v>24</v>
      </c>
      <c r="B15" s="11">
        <v>5</v>
      </c>
      <c r="C15" s="14">
        <v>0</v>
      </c>
      <c r="D15" s="15">
        <v>0</v>
      </c>
      <c r="E15" s="15">
        <v>0</v>
      </c>
      <c r="F15" s="14">
        <v>0</v>
      </c>
    </row>
    <row r="16" spans="1:6" ht="12.75" x14ac:dyDescent="0.2">
      <c r="A16" s="13" t="s">
        <v>25</v>
      </c>
      <c r="B16" s="11">
        <v>6</v>
      </c>
      <c r="C16" s="12">
        <f>SUM(C11:C15)</f>
        <v>3260076</v>
      </c>
      <c r="D16" s="16">
        <f>SUM(D11:D15)</f>
        <v>3552765</v>
      </c>
      <c r="E16" s="16">
        <f>SUM(E11:E15)</f>
        <v>10007668</v>
      </c>
      <c r="F16" s="16">
        <f>SUM(F11:F15)</f>
        <v>10125523</v>
      </c>
    </row>
    <row r="17" spans="1:8" ht="25.5" x14ac:dyDescent="0.2">
      <c r="A17" s="17" t="s">
        <v>26</v>
      </c>
      <c r="B17" s="11">
        <v>7</v>
      </c>
      <c r="C17" s="12">
        <v>247523</v>
      </c>
      <c r="D17" s="16">
        <v>258046</v>
      </c>
      <c r="E17" s="16">
        <v>743621</v>
      </c>
      <c r="F17" s="14">
        <v>735705</v>
      </c>
    </row>
    <row r="18" spans="1:8" ht="12.75" x14ac:dyDescent="0.2">
      <c r="A18" s="18" t="s">
        <v>27</v>
      </c>
      <c r="B18" s="11">
        <v>8</v>
      </c>
      <c r="C18" s="14">
        <v>187284</v>
      </c>
      <c r="D18" s="15">
        <v>197792</v>
      </c>
      <c r="E18" s="15">
        <v>571201</v>
      </c>
      <c r="F18" s="14">
        <v>558914</v>
      </c>
    </row>
    <row r="19" spans="1:8" ht="12.75" x14ac:dyDescent="0.2">
      <c r="A19" s="18" t="s">
        <v>28</v>
      </c>
      <c r="B19" s="11">
        <v>9</v>
      </c>
      <c r="C19" s="14">
        <f>SUM(C17:C18)</f>
        <v>434807</v>
      </c>
      <c r="D19" s="15">
        <f>SUM(D17:D18)</f>
        <v>455838</v>
      </c>
      <c r="E19" s="15">
        <f>SUM(E17:E18)</f>
        <v>1314822</v>
      </c>
      <c r="F19" s="14">
        <v>1294619</v>
      </c>
    </row>
    <row r="20" spans="1:8" ht="12.75" x14ac:dyDescent="0.2">
      <c r="A20" s="13" t="s">
        <v>29</v>
      </c>
      <c r="B20" s="11">
        <v>10</v>
      </c>
      <c r="C20" s="14">
        <v>99837</v>
      </c>
      <c r="D20" s="15">
        <v>72914</v>
      </c>
      <c r="E20" s="15">
        <v>294423</v>
      </c>
      <c r="F20" s="14">
        <v>225775</v>
      </c>
    </row>
    <row r="21" spans="1:8" ht="12.75" x14ac:dyDescent="0.2">
      <c r="A21" s="13" t="s">
        <v>30</v>
      </c>
      <c r="B21" s="11">
        <v>11</v>
      </c>
      <c r="C21" s="14">
        <v>245919</v>
      </c>
      <c r="D21" s="15">
        <v>231044</v>
      </c>
      <c r="E21" s="15">
        <v>733198</v>
      </c>
      <c r="F21" s="14">
        <v>679741</v>
      </c>
    </row>
    <row r="22" spans="1:8" ht="12.75" x14ac:dyDescent="0.2">
      <c r="A22" s="13" t="s">
        <v>31</v>
      </c>
      <c r="B22" s="11">
        <v>12</v>
      </c>
      <c r="C22" s="14">
        <f>SUM(C20:C21)</f>
        <v>345756</v>
      </c>
      <c r="D22" s="15">
        <f>SUM(D20:D21)</f>
        <v>303958</v>
      </c>
      <c r="E22" s="15">
        <f>SUM(E20:E21)</f>
        <v>1027621</v>
      </c>
      <c r="F22" s="14">
        <v>905516</v>
      </c>
    </row>
    <row r="23" spans="1:8" ht="12.75" x14ac:dyDescent="0.2">
      <c r="A23" s="13" t="s">
        <v>32</v>
      </c>
      <c r="B23" s="11">
        <v>13</v>
      </c>
      <c r="C23" s="14">
        <v>787080</v>
      </c>
      <c r="D23" s="15">
        <v>849396</v>
      </c>
      <c r="E23" s="15">
        <v>2264310</v>
      </c>
      <c r="F23" s="14">
        <v>2312853</v>
      </c>
    </row>
    <row r="24" spans="1:8" ht="12.75" x14ac:dyDescent="0.2">
      <c r="A24" s="13" t="s">
        <v>33</v>
      </c>
      <c r="B24" s="11">
        <v>14</v>
      </c>
      <c r="C24" s="14">
        <v>202040</v>
      </c>
      <c r="D24" s="15">
        <v>218989</v>
      </c>
      <c r="E24" s="15">
        <v>611064</v>
      </c>
      <c r="F24" s="14">
        <v>653589</v>
      </c>
    </row>
    <row r="25" spans="1:8" ht="12.75" x14ac:dyDescent="0.2">
      <c r="A25" s="13" t="s">
        <v>34</v>
      </c>
      <c r="B25" s="11">
        <v>15</v>
      </c>
      <c r="C25" s="14">
        <v>369252</v>
      </c>
      <c r="D25" s="15">
        <v>389816</v>
      </c>
      <c r="E25" s="15">
        <v>1129095</v>
      </c>
      <c r="F25" s="14">
        <v>1241302</v>
      </c>
    </row>
    <row r="26" spans="1:8" ht="12.75" x14ac:dyDescent="0.2">
      <c r="A26" s="19" t="s">
        <v>35</v>
      </c>
      <c r="B26" s="11">
        <v>16</v>
      </c>
      <c r="C26" s="12">
        <f>C19+C22+SUM(C23:C25)</f>
        <v>2138935</v>
      </c>
      <c r="D26" s="16">
        <f>D19+D22+SUM(D23:D25)</f>
        <v>2217997</v>
      </c>
      <c r="E26" s="16">
        <f>E19+E22+SUM(E23:E25)</f>
        <v>6346912</v>
      </c>
      <c r="F26" s="16">
        <f>F19+F22+SUM(F23:F25)</f>
        <v>6407879</v>
      </c>
    </row>
    <row r="27" spans="1:8" ht="25.5" x14ac:dyDescent="0.2">
      <c r="A27" s="20" t="s">
        <v>36</v>
      </c>
      <c r="B27" s="11">
        <v>17</v>
      </c>
      <c r="C27" s="12">
        <f>C16-C26</f>
        <v>1121141</v>
      </c>
      <c r="D27" s="16">
        <f>D16-D26</f>
        <v>1334768</v>
      </c>
      <c r="E27" s="16">
        <f>E16-E26</f>
        <v>3660756</v>
      </c>
      <c r="F27" s="16">
        <f>F16-F26</f>
        <v>3717644</v>
      </c>
    </row>
    <row r="28" spans="1:8" ht="12.75" x14ac:dyDescent="0.2">
      <c r="A28" s="13" t="s">
        <v>37</v>
      </c>
      <c r="B28" s="11">
        <v>18</v>
      </c>
      <c r="C28" s="14">
        <v>237222</v>
      </c>
      <c r="D28" s="15">
        <v>161186</v>
      </c>
      <c r="E28" s="15">
        <v>655092</v>
      </c>
      <c r="F28" s="14">
        <v>479788</v>
      </c>
    </row>
    <row r="29" spans="1:8" ht="12.75" x14ac:dyDescent="0.2">
      <c r="A29" s="13" t="s">
        <v>38</v>
      </c>
      <c r="B29" s="11">
        <v>19</v>
      </c>
      <c r="C29" s="14">
        <v>-5</v>
      </c>
      <c r="D29" s="15">
        <v>0</v>
      </c>
      <c r="E29" s="15">
        <v>89751</v>
      </c>
      <c r="F29" s="14">
        <v>118677</v>
      </c>
    </row>
    <row r="30" spans="1:8" ht="12.75" x14ac:dyDescent="0.2">
      <c r="A30" s="13" t="s">
        <v>39</v>
      </c>
      <c r="B30" s="11">
        <v>20</v>
      </c>
      <c r="C30" s="14">
        <v>14074</v>
      </c>
      <c r="D30" s="15">
        <v>13451</v>
      </c>
      <c r="E30" s="15">
        <v>-11673</v>
      </c>
      <c r="F30" s="14">
        <v>-41595</v>
      </c>
      <c r="H30" s="53"/>
    </row>
    <row r="31" spans="1:8" ht="12.75" x14ac:dyDescent="0.2">
      <c r="A31" s="19" t="s">
        <v>40</v>
      </c>
      <c r="B31" s="11">
        <v>21</v>
      </c>
      <c r="C31" s="12">
        <f>SUM(C29:C30)</f>
        <v>14069</v>
      </c>
      <c r="D31" s="16">
        <f>SUM(D29:D30)</f>
        <v>13451</v>
      </c>
      <c r="E31" s="16">
        <f>SUM(E29:E30)</f>
        <v>78078</v>
      </c>
      <c r="F31" s="16">
        <f>SUM(F29:F30)</f>
        <v>77082</v>
      </c>
    </row>
    <row r="32" spans="1:8" ht="12.75" x14ac:dyDescent="0.2">
      <c r="A32" s="18" t="s">
        <v>41</v>
      </c>
      <c r="B32" s="11">
        <v>22</v>
      </c>
      <c r="C32" s="14">
        <v>6396</v>
      </c>
      <c r="D32" s="15">
        <v>1181</v>
      </c>
      <c r="E32" s="15">
        <v>18323</v>
      </c>
      <c r="F32" s="14">
        <v>2258</v>
      </c>
    </row>
    <row r="33" spans="1:10" ht="12.75" x14ac:dyDescent="0.2">
      <c r="A33" s="13" t="s">
        <v>42</v>
      </c>
      <c r="B33" s="11">
        <v>23</v>
      </c>
      <c r="C33" s="12">
        <f>C27+C28+C31-C32</f>
        <v>1366036</v>
      </c>
      <c r="D33" s="16">
        <f>D27+D28+D31-D32</f>
        <v>1508224</v>
      </c>
      <c r="E33" s="16">
        <f>E27+E28+E31-E32</f>
        <v>4375603</v>
      </c>
      <c r="F33" s="16">
        <f>F27+F28+F31-F32</f>
        <v>4272256</v>
      </c>
      <c r="J33" s="54"/>
    </row>
    <row r="34" spans="1:10" ht="25.5" x14ac:dyDescent="0.2">
      <c r="A34" s="17" t="s">
        <v>43</v>
      </c>
      <c r="B34" s="11">
        <v>24</v>
      </c>
      <c r="C34" s="12">
        <v>6960</v>
      </c>
      <c r="D34" s="16">
        <v>4625</v>
      </c>
      <c r="E34" s="16">
        <v>14012</v>
      </c>
      <c r="F34" s="14">
        <v>14687</v>
      </c>
      <c r="H34" s="53"/>
    </row>
    <row r="35" spans="1:10" ht="12.75" x14ac:dyDescent="0.2">
      <c r="A35" s="13" t="s">
        <v>44</v>
      </c>
      <c r="B35" s="11">
        <v>25</v>
      </c>
      <c r="C35" s="14">
        <v>105</v>
      </c>
      <c r="D35" s="15">
        <v>101</v>
      </c>
      <c r="E35" s="15">
        <v>338</v>
      </c>
      <c r="F35" s="14">
        <v>218</v>
      </c>
    </row>
    <row r="36" spans="1:10" ht="12.75" x14ac:dyDescent="0.2">
      <c r="A36" s="13" t="s">
        <v>45</v>
      </c>
      <c r="B36" s="11">
        <v>26</v>
      </c>
      <c r="C36" s="14">
        <v>0</v>
      </c>
      <c r="D36" s="15">
        <v>0</v>
      </c>
      <c r="E36" s="15">
        <v>0</v>
      </c>
      <c r="F36" s="14">
        <v>0</v>
      </c>
    </row>
    <row r="37" spans="1:10" ht="12.75" x14ac:dyDescent="0.2">
      <c r="A37" s="13" t="s">
        <v>46</v>
      </c>
      <c r="B37" s="11">
        <v>27</v>
      </c>
      <c r="C37" s="12">
        <f>SUM(C34:C36)</f>
        <v>7065</v>
      </c>
      <c r="D37" s="16">
        <f>SUM(D34:D36)</f>
        <v>4726</v>
      </c>
      <c r="E37" s="16">
        <f>SUM(E34:E36)</f>
        <v>14350</v>
      </c>
      <c r="F37" s="16">
        <f>SUM(F34:F36)</f>
        <v>14905</v>
      </c>
      <c r="H37" s="54"/>
    </row>
    <row r="38" spans="1:10" ht="25.5" x14ac:dyDescent="0.2">
      <c r="A38" s="20" t="s">
        <v>47</v>
      </c>
      <c r="B38" s="11">
        <v>28</v>
      </c>
      <c r="C38" s="12">
        <f>+C33-C37</f>
        <v>1358971</v>
      </c>
      <c r="D38" s="16">
        <f>+D33-D37</f>
        <v>1503498</v>
      </c>
      <c r="E38" s="16">
        <f>+E33-E37</f>
        <v>4361253</v>
      </c>
      <c r="F38" s="16">
        <f>+F33-F37</f>
        <v>4257351</v>
      </c>
    </row>
    <row r="39" spans="1:10" ht="12.75" x14ac:dyDescent="0.2">
      <c r="A39" s="18" t="s">
        <v>48</v>
      </c>
      <c r="B39" s="11">
        <v>29</v>
      </c>
      <c r="C39" s="14">
        <v>0</v>
      </c>
      <c r="D39" s="15">
        <v>0</v>
      </c>
      <c r="E39" s="15">
        <v>0</v>
      </c>
      <c r="F39" s="14">
        <v>0</v>
      </c>
    </row>
    <row r="40" spans="1:10" ht="12.75" x14ac:dyDescent="0.2">
      <c r="A40" s="13" t="s">
        <v>49</v>
      </c>
      <c r="B40" s="11">
        <v>30</v>
      </c>
      <c r="C40" s="14">
        <v>0</v>
      </c>
      <c r="D40" s="15">
        <v>0</v>
      </c>
      <c r="E40" s="15">
        <v>0</v>
      </c>
      <c r="F40" s="14">
        <v>0</v>
      </c>
    </row>
    <row r="41" spans="1:10" ht="12.75" x14ac:dyDescent="0.2">
      <c r="A41" s="13" t="s">
        <v>50</v>
      </c>
      <c r="B41" s="11">
        <v>31</v>
      </c>
      <c r="C41" s="12">
        <f>C33-C37-C40</f>
        <v>1358971</v>
      </c>
      <c r="D41" s="16">
        <f>D33-D37-D40</f>
        <v>1503498</v>
      </c>
      <c r="E41" s="16">
        <f>E33-E37-E40</f>
        <v>4361253</v>
      </c>
      <c r="F41" s="16">
        <f>F33-F37-F40</f>
        <v>4257351</v>
      </c>
    </row>
    <row r="42" spans="1:10" ht="12.75" x14ac:dyDescent="0.2">
      <c r="A42" s="13" t="s">
        <v>51</v>
      </c>
      <c r="B42" s="11">
        <v>32</v>
      </c>
      <c r="C42" s="14">
        <v>316870</v>
      </c>
      <c r="D42" s="15">
        <v>322033</v>
      </c>
      <c r="E42" s="15">
        <v>971095</v>
      </c>
      <c r="F42" s="14">
        <v>886178</v>
      </c>
      <c r="H42" s="53"/>
    </row>
    <row r="43" spans="1:10" ht="12.75" x14ac:dyDescent="0.2">
      <c r="A43" s="13" t="s">
        <v>52</v>
      </c>
      <c r="B43" s="11">
        <v>33</v>
      </c>
      <c r="C43" s="14">
        <v>40153</v>
      </c>
      <c r="D43" s="15">
        <v>15989</v>
      </c>
      <c r="E43" s="15">
        <v>92800</v>
      </c>
      <c r="F43" s="14">
        <v>106351</v>
      </c>
    </row>
    <row r="44" spans="1:10" ht="12.75" x14ac:dyDescent="0.2">
      <c r="A44" s="21" t="s">
        <v>53</v>
      </c>
      <c r="B44" s="11">
        <v>34</v>
      </c>
      <c r="C44" s="12">
        <f>C41-C42-C43</f>
        <v>1001948</v>
      </c>
      <c r="D44" s="16">
        <f>D41-D42-D43</f>
        <v>1165476</v>
      </c>
      <c r="E44" s="16">
        <f>E41-E42-E43</f>
        <v>3297358</v>
      </c>
      <c r="F44" s="16">
        <f>F41-F42-F43</f>
        <v>3264822</v>
      </c>
      <c r="H44" s="54"/>
    </row>
    <row r="45" spans="1:10" ht="12.75" x14ac:dyDescent="0.2">
      <c r="A45" s="22" t="s">
        <v>54</v>
      </c>
      <c r="B45" s="11">
        <v>35</v>
      </c>
      <c r="C45" s="14">
        <v>0</v>
      </c>
      <c r="D45" s="14">
        <v>0</v>
      </c>
      <c r="E45" s="14">
        <v>0</v>
      </c>
      <c r="F45" s="14">
        <v>0</v>
      </c>
    </row>
    <row r="46" spans="1:10" ht="12.75" x14ac:dyDescent="0.2">
      <c r="A46" s="22" t="s">
        <v>55</v>
      </c>
      <c r="B46" s="11">
        <v>36</v>
      </c>
      <c r="C46" s="14">
        <v>0</v>
      </c>
      <c r="D46" s="14">
        <v>0</v>
      </c>
      <c r="E46" s="14">
        <v>0</v>
      </c>
      <c r="F46" s="14">
        <v>0</v>
      </c>
    </row>
    <row r="47" spans="1:10" ht="12.75" x14ac:dyDescent="0.2">
      <c r="A47" s="23" t="s">
        <v>56</v>
      </c>
      <c r="B47" s="11">
        <v>37</v>
      </c>
      <c r="C47" s="12">
        <f>C44+C45+C46</f>
        <v>1001948</v>
      </c>
      <c r="D47" s="12">
        <f>D44+D45+D46</f>
        <v>1165476</v>
      </c>
      <c r="E47" s="12">
        <f>E44+E45+E46</f>
        <v>3297358</v>
      </c>
      <c r="F47" s="12">
        <f>F44+F45+F46</f>
        <v>3264822</v>
      </c>
      <c r="G47" s="54"/>
    </row>
    <row r="48" spans="1:10" ht="12.75" x14ac:dyDescent="0.2">
      <c r="A48" s="24" t="s">
        <v>57</v>
      </c>
      <c r="B48" s="11">
        <v>38</v>
      </c>
      <c r="C48" s="14">
        <v>0</v>
      </c>
      <c r="D48" s="14">
        <v>0</v>
      </c>
      <c r="E48" s="14">
        <v>0</v>
      </c>
      <c r="F48" s="14">
        <v>0</v>
      </c>
    </row>
    <row r="49" spans="1:6" ht="12.75" x14ac:dyDescent="0.2">
      <c r="A49" s="24" t="s">
        <v>58</v>
      </c>
      <c r="B49" s="11">
        <v>39</v>
      </c>
      <c r="C49" s="14">
        <v>0</v>
      </c>
      <c r="D49" s="14">
        <v>0</v>
      </c>
      <c r="E49" s="14">
        <v>0</v>
      </c>
      <c r="F49" s="14">
        <v>0</v>
      </c>
    </row>
    <row r="50" spans="1:6" ht="12.75" x14ac:dyDescent="0.2">
      <c r="A50" s="24" t="s">
        <v>59</v>
      </c>
      <c r="B50" s="11">
        <v>40</v>
      </c>
      <c r="C50" s="14">
        <v>0</v>
      </c>
      <c r="D50" s="14">
        <v>0</v>
      </c>
      <c r="E50" s="14">
        <v>0</v>
      </c>
      <c r="F50" s="14">
        <v>0</v>
      </c>
    </row>
    <row r="51" spans="1:6" ht="12.75" x14ac:dyDescent="0.2">
      <c r="A51" s="24" t="s">
        <v>60</v>
      </c>
      <c r="B51" s="11">
        <v>41</v>
      </c>
      <c r="C51" s="14">
        <v>0</v>
      </c>
      <c r="D51" s="14">
        <v>0</v>
      </c>
      <c r="E51" s="14">
        <v>0</v>
      </c>
      <c r="F51" s="14">
        <v>0</v>
      </c>
    </row>
    <row r="52" spans="1:6" ht="12.75" x14ac:dyDescent="0.2">
      <c r="A52" s="24" t="s">
        <v>61</v>
      </c>
      <c r="B52" s="11">
        <v>42</v>
      </c>
      <c r="C52" s="12">
        <f>C47+SUM(C48:C50)-C51</f>
        <v>1001948</v>
      </c>
      <c r="D52" s="12">
        <f>D47+SUM(D48:D50)-D51</f>
        <v>1165476</v>
      </c>
      <c r="E52" s="12">
        <f>E47+SUM(E48:E50)-E51</f>
        <v>3297358</v>
      </c>
      <c r="F52" s="12">
        <f>F47+SUM(F48:F50)-F51</f>
        <v>3264822</v>
      </c>
    </row>
    <row r="53" spans="1:6" ht="12.75" x14ac:dyDescent="0.2">
      <c r="A53" s="25" t="s">
        <v>62</v>
      </c>
      <c r="B53" s="11">
        <v>43</v>
      </c>
      <c r="C53" s="14">
        <v>3</v>
      </c>
      <c r="D53" s="14">
        <v>116</v>
      </c>
      <c r="E53" s="14">
        <v>36</v>
      </c>
      <c r="F53" s="14">
        <v>164</v>
      </c>
    </row>
    <row r="54" spans="1:6" ht="12.75" x14ac:dyDescent="0.2">
      <c r="A54" s="25" t="s">
        <v>63</v>
      </c>
      <c r="B54" s="11">
        <v>44</v>
      </c>
      <c r="C54" s="12">
        <f>+C52-C53</f>
        <v>1001945</v>
      </c>
      <c r="D54" s="12">
        <f>+D52-D53</f>
        <v>1165360</v>
      </c>
      <c r="E54" s="12">
        <f>+E52-E53</f>
        <v>3297322</v>
      </c>
      <c r="F54" s="12">
        <f>+F52-F53</f>
        <v>3264658</v>
      </c>
    </row>
    <row r="55" spans="1:6" ht="12.75" x14ac:dyDescent="0.2">
      <c r="A55" s="25" t="s">
        <v>64</v>
      </c>
      <c r="B55" s="11">
        <v>45</v>
      </c>
      <c r="C55" s="26">
        <v>110.58</v>
      </c>
      <c r="D55" s="26">
        <v>128.61000000000001</v>
      </c>
      <c r="E55" s="26">
        <v>363.9</v>
      </c>
      <c r="F55" s="26">
        <v>360.3</v>
      </c>
    </row>
    <row r="56" spans="1:6" ht="12.75" x14ac:dyDescent="0.2">
      <c r="A56" s="25" t="s">
        <v>65</v>
      </c>
      <c r="B56" s="11">
        <v>46</v>
      </c>
      <c r="C56" s="26">
        <v>110.58</v>
      </c>
      <c r="D56" s="26">
        <v>128.61000000000001</v>
      </c>
      <c r="E56" s="26">
        <v>363.9</v>
      </c>
      <c r="F56" s="26">
        <v>360.3</v>
      </c>
    </row>
    <row r="57" spans="1:6" ht="12.75" x14ac:dyDescent="0.2">
      <c r="A57" s="24" t="s">
        <v>66</v>
      </c>
      <c r="B57" s="11">
        <v>47</v>
      </c>
      <c r="C57" s="14">
        <v>270000</v>
      </c>
      <c r="D57" s="14">
        <v>270000</v>
      </c>
      <c r="E57" s="14">
        <v>1010000</v>
      </c>
      <c r="F57" s="14">
        <v>810000</v>
      </c>
    </row>
    <row r="58" spans="1:6" ht="12.75" x14ac:dyDescent="0.2">
      <c r="A58" s="24" t="s">
        <v>67</v>
      </c>
      <c r="B58" s="11">
        <v>48</v>
      </c>
      <c r="C58" s="14">
        <v>0</v>
      </c>
      <c r="D58" s="14">
        <v>0</v>
      </c>
      <c r="E58" s="14">
        <v>0</v>
      </c>
      <c r="F58" s="14">
        <v>0</v>
      </c>
    </row>
    <row r="59" spans="1:6" ht="12.75" x14ac:dyDescent="0.2">
      <c r="A59" s="27" t="s">
        <v>68</v>
      </c>
      <c r="B59" s="11">
        <v>49</v>
      </c>
      <c r="C59" s="26">
        <f>+C26/C16*100</f>
        <v>65.609973509820023</v>
      </c>
      <c r="D59" s="26">
        <f>+D26/D16*100</f>
        <v>62.43016354867266</v>
      </c>
      <c r="E59" s="26">
        <f>+E26/E16*100</f>
        <v>63.420489168905277</v>
      </c>
      <c r="F59" s="26">
        <f>+F26/F16*100</f>
        <v>63.284424913162511</v>
      </c>
    </row>
    <row r="60" spans="1:6" ht="12.75" x14ac:dyDescent="0.2">
      <c r="A60" s="13" t="s">
        <v>69</v>
      </c>
      <c r="B60" s="11">
        <v>50</v>
      </c>
      <c r="C60" s="26">
        <f>(C19+C22)/C16*100</f>
        <v>23.943092124232688</v>
      </c>
      <c r="D60" s="26">
        <f>(D19+D22)/D16*100</f>
        <v>21.386047205486431</v>
      </c>
      <c r="E60" s="26">
        <f>(E19+E22)/E16*100</f>
        <v>23.406481909671665</v>
      </c>
      <c r="F60" s="26">
        <f>(F19+F22)/F16*100</f>
        <v>21.728606018671826</v>
      </c>
    </row>
    <row r="61" spans="1:6" ht="12.75" x14ac:dyDescent="0.2">
      <c r="A61" s="13" t="s">
        <v>70</v>
      </c>
      <c r="B61" s="11">
        <v>51</v>
      </c>
      <c r="C61" s="26">
        <f>(C23+C24)/C16*100</f>
        <v>30.340396972340521</v>
      </c>
      <c r="D61" s="26">
        <f>(D23+D24)/D16*100</f>
        <v>30.071929891225569</v>
      </c>
      <c r="E61" s="26">
        <f>(E23+E24)/E16*100</f>
        <v>28.731708525902338</v>
      </c>
      <c r="F61" s="26">
        <f>(F23+F24)/F16*100</f>
        <v>29.296679292516544</v>
      </c>
    </row>
    <row r="62" spans="1:6" ht="25.5" x14ac:dyDescent="0.2">
      <c r="A62" s="10" t="s">
        <v>71</v>
      </c>
      <c r="B62" s="11">
        <v>52</v>
      </c>
      <c r="C62" s="12">
        <f>+C27</f>
        <v>1121141</v>
      </c>
      <c r="D62" s="12">
        <f>+D27</f>
        <v>1334768</v>
      </c>
      <c r="E62" s="12">
        <f>+E27</f>
        <v>3660756</v>
      </c>
      <c r="F62" s="12">
        <f>+F27</f>
        <v>3717644</v>
      </c>
    </row>
    <row r="63" spans="1:6" ht="12.75" x14ac:dyDescent="0.2">
      <c r="A63" s="28" t="s">
        <v>72</v>
      </c>
      <c r="B63" s="11">
        <v>53</v>
      </c>
      <c r="C63" s="14">
        <f t="shared" ref="C63:F64" si="0">-C42</f>
        <v>-316870</v>
      </c>
      <c r="D63" s="14">
        <f t="shared" si="0"/>
        <v>-322033</v>
      </c>
      <c r="E63" s="14">
        <f t="shared" si="0"/>
        <v>-971095</v>
      </c>
      <c r="F63" s="14">
        <f t="shared" si="0"/>
        <v>-886178</v>
      </c>
    </row>
    <row r="64" spans="1:6" ht="12.75" x14ac:dyDescent="0.2">
      <c r="A64" s="28" t="s">
        <v>73</v>
      </c>
      <c r="B64" s="11">
        <v>54</v>
      </c>
      <c r="C64" s="14">
        <f t="shared" si="0"/>
        <v>-40153</v>
      </c>
      <c r="D64" s="14">
        <f t="shared" si="0"/>
        <v>-15989</v>
      </c>
      <c r="E64" s="14">
        <f t="shared" si="0"/>
        <v>-92800</v>
      </c>
      <c r="F64" s="14">
        <f t="shared" si="0"/>
        <v>-106351</v>
      </c>
    </row>
    <row r="65" spans="1:6" ht="12.75" x14ac:dyDescent="0.2">
      <c r="A65" s="13" t="s">
        <v>74</v>
      </c>
      <c r="B65" s="11">
        <v>55</v>
      </c>
      <c r="C65" s="14">
        <v>-24399</v>
      </c>
      <c r="D65" s="14">
        <v>-10862</v>
      </c>
      <c r="E65" s="14">
        <v>-77555</v>
      </c>
      <c r="F65" s="14">
        <v>-37726</v>
      </c>
    </row>
    <row r="66" spans="1:6" ht="12.75" x14ac:dyDescent="0.2">
      <c r="A66" s="13" t="s">
        <v>75</v>
      </c>
      <c r="B66" s="11">
        <v>56</v>
      </c>
      <c r="C66" s="14">
        <v>12781</v>
      </c>
      <c r="D66" s="14">
        <v>9840</v>
      </c>
      <c r="E66" s="14">
        <v>30265</v>
      </c>
      <c r="F66" s="14">
        <v>27196</v>
      </c>
    </row>
    <row r="67" spans="1:6" ht="12.75" x14ac:dyDescent="0.2">
      <c r="A67" s="29" t="s">
        <v>76</v>
      </c>
      <c r="B67" s="30">
        <v>57</v>
      </c>
      <c r="C67" s="31">
        <f>C62+SUM(C63:C66)</f>
        <v>752500</v>
      </c>
      <c r="D67" s="31">
        <f>D62+SUM(D63:D66)</f>
        <v>995724</v>
      </c>
      <c r="E67" s="31">
        <f>E62+SUM(E63:E66)</f>
        <v>2549571</v>
      </c>
      <c r="F67" s="31">
        <f>F62+SUM(F63:F66)</f>
        <v>2714585</v>
      </c>
    </row>
    <row r="68" spans="1:6" ht="31.5" customHeight="1" x14ac:dyDescent="0.2">
      <c r="A68" s="32" t="s">
        <v>77</v>
      </c>
      <c r="B68" s="33"/>
      <c r="C68" s="33"/>
      <c r="D68" s="33"/>
      <c r="E68" s="33"/>
      <c r="F68" s="34"/>
    </row>
    <row r="69" spans="1:6" ht="24.75" customHeight="1" x14ac:dyDescent="0.2">
      <c r="A69" s="35" t="s">
        <v>78</v>
      </c>
      <c r="B69" s="36"/>
      <c r="C69" s="36"/>
      <c r="D69" s="36"/>
      <c r="E69" s="36"/>
      <c r="F69" s="37"/>
    </row>
    <row r="70" spans="1:6" ht="21" customHeight="1" x14ac:dyDescent="0.2">
      <c r="A70" s="38" t="s">
        <v>79</v>
      </c>
      <c r="B70" s="36"/>
      <c r="C70" s="36"/>
      <c r="D70" s="36"/>
      <c r="E70" s="36"/>
      <c r="F70" s="37"/>
    </row>
    <row r="71" spans="1:6" ht="157.5" customHeight="1" x14ac:dyDescent="0.2">
      <c r="A71" s="39" t="s">
        <v>87</v>
      </c>
      <c r="B71" s="40"/>
      <c r="C71" s="40"/>
      <c r="D71" s="40"/>
      <c r="E71" s="40"/>
      <c r="F71" s="41"/>
    </row>
    <row r="72" spans="1:6" ht="18.75" customHeight="1" x14ac:dyDescent="0.2">
      <c r="A72" s="42" t="s">
        <v>80</v>
      </c>
      <c r="B72" s="43"/>
      <c r="C72" s="43"/>
      <c r="D72" s="43"/>
      <c r="E72" s="43"/>
      <c r="F72" s="44"/>
    </row>
    <row r="73" spans="1:6" ht="42" customHeight="1" x14ac:dyDescent="0.2">
      <c r="A73" s="45" t="s">
        <v>81</v>
      </c>
      <c r="B73" s="46"/>
      <c r="C73" s="46"/>
      <c r="D73" s="46"/>
      <c r="E73" s="46"/>
      <c r="F73" s="47"/>
    </row>
    <row r="74" spans="1:6" ht="12.75" x14ac:dyDescent="0.2">
      <c r="A74" s="48" t="s">
        <v>82</v>
      </c>
      <c r="B74" s="36"/>
      <c r="C74" s="36"/>
      <c r="D74" s="36"/>
      <c r="E74" s="36"/>
      <c r="F74" s="37"/>
    </row>
    <row r="75" spans="1:6" ht="12.75" x14ac:dyDescent="0.2">
      <c r="A75" s="48" t="s">
        <v>83</v>
      </c>
      <c r="B75" s="36"/>
      <c r="C75" s="36"/>
      <c r="D75" s="36"/>
      <c r="E75" s="36"/>
      <c r="F75" s="37"/>
    </row>
    <row r="76" spans="1:6" ht="12.75" x14ac:dyDescent="0.2">
      <c r="A76" s="55" t="s">
        <v>86</v>
      </c>
      <c r="B76" s="49"/>
      <c r="C76" s="36" t="s">
        <v>84</v>
      </c>
      <c r="D76" s="36"/>
      <c r="E76" s="36"/>
      <c r="F76" s="37"/>
    </row>
    <row r="77" spans="1:6" ht="12.75" x14ac:dyDescent="0.2">
      <c r="A77" s="50"/>
      <c r="B77" s="51"/>
      <c r="C77" s="51"/>
      <c r="D77" s="51"/>
      <c r="E77" s="51"/>
      <c r="F77" s="52"/>
    </row>
  </sheetData>
  <protectedRanges>
    <protectedRange sqref="B4" name="Year"/>
    <protectedRange sqref="C20:E21 C23:E25 C11:F17 C18:E18 F18:F25 C28:F30 C32:F32 C34:F36 C38:F40 C42:F43 C45:F46 C48:F51 C53:F59 C65:F66" name="Revenue"/>
    <protectedRange sqref="D77:E77" name="Signator"/>
  </protectedRanges>
  <mergeCells count="7">
    <mergeCell ref="A73:F73"/>
    <mergeCell ref="A9:A10"/>
    <mergeCell ref="B9:B10"/>
    <mergeCell ref="C9:D9"/>
    <mergeCell ref="E9:F9"/>
    <mergeCell ref="A68:F68"/>
    <mergeCell ref="A71:F7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RE&amp;I</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2023-10-30T14:50:45Z</dcterms:created>
  <dcterms:modified xsi:type="dcterms:W3CDTF">2023-10-30T15:18:07Z</dcterms:modified>
</cp:coreProperties>
</file>