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V:\02 ACCOUNTING &amp; REPORTING\SEC &amp; Reg Reporting\Regulatory\1 - Filings\1 - STB\2 REI and CBS\2024\Q4\"/>
    </mc:Choice>
  </mc:AlternateContent>
  <xr:revisionPtr revIDLastSave="0" documentId="8_{904DB111-FC42-473C-9E84-98BC010FF8C6}" xr6:coauthVersionLast="47" xr6:coauthVersionMax="47" xr10:uidLastSave="{00000000-0000-0000-0000-000000000000}"/>
  <bookViews>
    <workbookView xWindow="-120" yWindow="-120" windowWidth="29040" windowHeight="15720" xr2:uid="{00000000-000D-0000-FFFF-FFFF000000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[1]Contents!$FG$331</definedName>
    <definedName name="\I">'[2]Paducah&amp;Louisville'!#REF!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#N/A</definedName>
    <definedName name="________Jan06">#N/A</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5">'[4]410-P51'!#REF!</definedName>
    <definedName name="_46">'[4]410-P51'!#REF!</definedName>
    <definedName name="_47">'[4]410-P51'!#REF!</definedName>
    <definedName name="_48">'[4]410-P51'!#REF!</definedName>
    <definedName name="_49">'[4]410-P51'!#REF!</definedName>
    <definedName name="_4SEGMENTS_YTD">#REF!</definedName>
    <definedName name="_5">#REF!</definedName>
    <definedName name="_50">'[4]410-P51'!#REF!</definedName>
    <definedName name="_5OTH_INC_HC">'[5]OthInc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'[6]DETAIL RECORDS'!#REF!</definedName>
    <definedName name="_Key2" hidden="1">'[6]DETAIL RECORDS'!#REF!</definedName>
    <definedName name="_Lit1">#REF!</definedName>
    <definedName name="_Lit2">#REF!</definedName>
    <definedName name="_Lit3">#REF!</definedName>
    <definedName name="_low2">#REF!</definedName>
    <definedName name="_Low3">#REF!</definedName>
    <definedName name="_Low4">#REF!</definedName>
    <definedName name="_MPLNI">'[7]Sch 210'!$L$226,'[7]Sch 210'!$O$226</definedName>
    <definedName name="_MPLOPEXP">'[7]Sch 210'!$L$75,'[7]Sch 210'!$O$75</definedName>
    <definedName name="_MPLREV">'[7]Sch 210'!$L$37,'[7]Sch 210'!$O$37</definedName>
    <definedName name="_Order1" hidden="1">255</definedName>
    <definedName name="_Order2" hidden="1">255</definedName>
    <definedName name="_PROPADJ">'[7]Sch 210'!$M$205,'[7]Sch 210'!$R$205,'[7]Sch 210'!$S$205</definedName>
    <definedName name="_PROPADJTAX">'[7]Sch 210'!$M$219,'[7]Sch 210'!$R$219,'[7]Sch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'[6]DETAIL RECORDS'!#REF!</definedName>
    <definedName name="_SUB01">'[8]Equipment - Gardner'!#REF!</definedName>
    <definedName name="_SUB013018">'[8]Equipment - Gardner'!#REF!</definedName>
    <definedName name="_SUB02">'[8]Equipment - Gardner'!#REF!</definedName>
    <definedName name="_SUB023018">'[8]Equipment - Gardner'!#REF!</definedName>
    <definedName name="_SUB03">'[8]Equipment - Gardner'!#REF!</definedName>
    <definedName name="_SUB033018">'[8]Equipment - Gardner'!#REF!</definedName>
    <definedName name="_SUB04">'[8]Equipment - Gardner'!#REF!</definedName>
    <definedName name="_SUB043018">'[8]Equipment - Gardner'!#REF!</definedName>
    <definedName name="_SUB05">'[8]Equipment - Gardner'!#REF!</definedName>
    <definedName name="_SUB06">'[8]Equipment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'[9]Depreciation Book&amp;Tax'!#REF!</definedName>
    <definedName name="ACEROW">'[9]Depreciation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'[10]Mod Output-Allocated Rev By St'!$C$8:$E$58</definedName>
    <definedName name="Allowance">#REF!</definedName>
    <definedName name="AllTables">{1}</definedName>
    <definedName name="AMTFC">'[9]Depreciation Book&amp;Tax'!#REF!</definedName>
    <definedName name="AMTROW">'[9]Depreciation Book&amp;Tax'!#REF!</definedName>
    <definedName name="Annual_interest_rate">[11]C100!$C$5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[12]ACCTBAL!#REF!</definedName>
    <definedName name="AVP_Corporate_Communications">#REF!</definedName>
    <definedName name="b">#N/A</definedName>
    <definedName name="B_">[13]WP1a!#REF!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'[14]Balance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IF([11]C100!XFC1&lt;&gt;"",[11]C100!D1048576,"")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'[15]BS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[1]Contents!$F$13</definedName>
    <definedName name="cats">#REF!</definedName>
    <definedName name="CBUS">#REF!</definedName>
    <definedName name="CCODETR">#REF!</definedName>
    <definedName name="CD">#REF!</definedName>
    <definedName name="CDATE">[1]Contents!$AC$63</definedName>
    <definedName name="CDATENUM">[1]Contents!$AC$65</definedName>
    <definedName name="CDAY">[1]Contents!$C$9</definedName>
    <definedName name="CDAYTX">[1]Contents!$AA$35</definedName>
    <definedName name="change1">'[16]Freight 6-06'!#REF!</definedName>
    <definedName name="ChartOfAccountsID1">#REF!</definedName>
    <definedName name="ChartwDiesel">{"Client Name or Project Name"}</definedName>
    <definedName name="CLD">#REF!</definedName>
    <definedName name="CLL">#REF!</definedName>
    <definedName name="CM_DEP">#REF!</definedName>
    <definedName name="CMONTH">[1]Contents!$C$7</definedName>
    <definedName name="CMONTHTX">[1]Contents!$Z$35</definedName>
    <definedName name="COLLECT">'[17]Interest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[18]Cover!#REF!</definedName>
    <definedName name="COPY">'[19]Amro 2'!#REF!</definedName>
    <definedName name="copy3">'[20]2)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'[21]Detail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IF([11]C100!XEY1&lt;&gt;"",[11]C100!A1048576+[11]C100!XFB1,"")</definedName>
    <definedName name="Cur_Month">#REF!</definedName>
    <definedName name="CURR_MONTH">#REF!</definedName>
    <definedName name="Current_">#REF!</definedName>
    <definedName name="CYEAR">[1]Contents!$C$11</definedName>
    <definedName name="CYEARTX">[1]Contents!$AB$35</definedName>
    <definedName name="cyr">[22]Input!$B$2</definedName>
    <definedName name="CYRTX">[1]Contents!$AC$35</definedName>
    <definedName name="d">#REF!</definedName>
    <definedName name="d.py">#REF!</definedName>
    <definedName name="D_">[13]WP1a!#REF!</definedName>
    <definedName name="D_BOY">[23]Results!$B$6:$B$6</definedName>
    <definedName name="D_EOY">[23]Results!$C$6:$C$6</definedName>
    <definedName name="DATA">#REF!</definedName>
    <definedName name="DATA_AREA">[24]hypna!#REF!</definedName>
    <definedName name="DATA0206">#REF!</definedName>
    <definedName name="DATA1">#REF!</definedName>
    <definedName name="DATA2">#REF!</definedName>
    <definedName name="DATE">'[21]Detail of Paid Loss'!#REF!</definedName>
    <definedName name="DATEDATA">'[25]FCAR PLAN'!#REF!</definedName>
    <definedName name="DATETABLE">[1]Contents!$Z$43:$AM$54</definedName>
    <definedName name="DAYS1">'[2]Paducah&amp;Louisville'!#REF!</definedName>
    <definedName name="DAYS2">'[2]Paducah&amp;Louisville'!#REF!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'[26]DEPR LOT'!$A$1:$Q$30</definedName>
    <definedName name="DeprateGAAP">'[27]Depr_Lot GAAP'!$A$1:$P$23</definedName>
    <definedName name="DEPREC">#REF!</definedName>
    <definedName name="DERPPRT">#REF!</definedName>
    <definedName name="descriptions">[27]Descriptions!$A$1:$B$27</definedName>
    <definedName name="df">#REF!</definedName>
    <definedName name="dfdfa">#REF!</definedName>
    <definedName name="Dfile">#REF!</definedName>
    <definedName name="Diff">#REF!</definedName>
    <definedName name="Diff1">#REF!</definedName>
    <definedName name="Diff12">#REF!</definedName>
    <definedName name="DmdSmryByOSt">'[10]Smry Dmd by O St'!$B$7:$E$32</definedName>
    <definedName name="DStatesInModelOutput">'[10]Smry Units &amp; Rev By D State'!$B$1:$E$45</definedName>
    <definedName name="Dsupp">#REF!</definedName>
    <definedName name="e">#REF!</definedName>
    <definedName name="E_">[13]WP1a!#REF!</definedName>
    <definedName name="EFT">#REF!</definedName>
    <definedName name="ELIM">#REF!</definedName>
    <definedName name="elim2">#REF!</definedName>
    <definedName name="EmpID">#REF!</definedName>
    <definedName name="End">'[28]2007 Plan by LOB'!#REF!</definedName>
    <definedName name="Ending.Balance">IF([11]C100!XEZ1&lt;&gt;"",[11]C100!XFB1-[11]C100!XFD1,"")</definedName>
    <definedName name="engr_97">#REF!</definedName>
    <definedName name="ENTERMISC">[1]Contents!$BA$89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'[21]Detail of Paid Loss'!#REF!</definedName>
    <definedName name="f">#REF!</definedName>
    <definedName name="F_">[13]WP1a!#REF!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'[29]WP-8'!$E$14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[11]C100!$C$8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'[30]Freight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[31]ImpactTypes!$E$2:$E$24</definedName>
    <definedName name="Fruit">#REF!</definedName>
    <definedName name="FUEL">#REF!</definedName>
    <definedName name="fuel2">#REF!</definedName>
    <definedName name="FunctionalCurrency1">#REF!</definedName>
    <definedName name="g">#REF!</definedName>
    <definedName name="G_">[13]WP1a!#REF!</definedName>
    <definedName name="GAAPReserve">[27]Reserve!$A$17:$D$20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'[32]Band Sched'!$B$2:$L$14</definedName>
    <definedName name="GRNB">#REF!</definedName>
    <definedName name="GRTE">#REF!</definedName>
    <definedName name="GTWLevelPayments">#REF!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[1]Contents!$A$1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'[2]Paducah&amp;Louisville'!#REF!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'[15]IS Consol upload'!$F$15:$U$213</definedName>
    <definedName name="ItemTypes">[31]ImpactTypes!$A$2:$A$11</definedName>
    <definedName name="IV">#REF!</definedName>
    <definedName name="IX">#REF!</definedName>
    <definedName name="j">#REF!</definedName>
    <definedName name="JAN">#REF!</definedName>
    <definedName name="JB_Payment_History">#REF!</definedName>
    <definedName name="JE">#REF!</definedName>
    <definedName name="JE_GAIN">[13]JE!#REF!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'[33]P&amp;L'!$A$294:$I$434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[23]Results!$B$7:$B$7</definedName>
    <definedName name="LTR_EOY">[23]Results!$C$7:$C$7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[1]Contents!$FF$331:$FG$332</definedName>
    <definedName name="MACROS">#REF!</definedName>
    <definedName name="MANAGEMENT">#REF!</definedName>
    <definedName name="MAR">#REF!</definedName>
    <definedName name="mashni">#N/A</definedName>
    <definedName name="master_def">'[28]2007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'[2]Paducah&amp;Louisville'!#REF!</definedName>
    <definedName name="Mexico">#REF!</definedName>
    <definedName name="Mexico1">#REF!</definedName>
    <definedName name="Mexico2">#REF!</definedName>
    <definedName name="Mexico3">#REF!</definedName>
    <definedName name="MICP">#REF!</definedName>
    <definedName name="MISCTABLE">[1]Contents!$BC$90:$BN$120</definedName>
    <definedName name="ML">#REF!</definedName>
    <definedName name="MM">#REF!</definedName>
    <definedName name="MON_YR">[1]Contents!$AC$61</definedName>
    <definedName name="MONTH">[1]Contents!$AC$59</definedName>
    <definedName name="monthlook">#REF!</definedName>
    <definedName name="monthlook2">#REF!</definedName>
    <definedName name="monthlook3">#REF!</definedName>
    <definedName name="MONTHS">[1]Contents!$AC$77</definedName>
    <definedName name="MPct">#REF!</definedName>
    <definedName name="MSEGSUM">#REF!</definedName>
    <definedName name="MultiLevelRacks">#REF!</definedName>
    <definedName name="mw">#REF!</definedName>
    <definedName name="Name">#REF!</definedName>
    <definedName name="NATURAL">'[34]Natural Account Table'!$A$2:$B$43</definedName>
    <definedName name="NATURAL_ACCOUNT">#REF!</definedName>
    <definedName name="NaturalAcct">[35]Sheet2!$A$3:$C$10841</definedName>
    <definedName name="NetworkMilesByStateTbl">'[10]Network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'[10]Smry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'[36]5 ARS Report'!#REF!</definedName>
    <definedName name="p1b">'[36]5 ARS Report'!#REF!</definedName>
    <definedName name="p1c">#REF!</definedName>
    <definedName name="PAGE1">'[19]Amro 2'!#REF!</definedName>
    <definedName name="PAGE2">#REF!</definedName>
    <definedName name="PAGE3">#REF!</definedName>
    <definedName name="PAGE4">#REF!</definedName>
    <definedName name="PAGE5">#REF!</definedName>
    <definedName name="PAGE6">#REF!</definedName>
    <definedName name="PAGE7">#REF!</definedName>
    <definedName name="payment.Num">IF(OR([11]C100!A1048576="",[11]C100!A1048576=Total_payments),"",[11]C100!A1048576+1)</definedName>
    <definedName name="Payments">#REF!</definedName>
    <definedName name="Payments_per_year">[11]C100!$C$7</definedName>
    <definedName name="Payout">#REF!</definedName>
    <definedName name="PDATE">[1]Contents!$AC$67</definedName>
    <definedName name="PDAY">[1]Contents!$F$9</definedName>
    <definedName name="PDAYTX">[1]Contents!$AA$36</definedName>
    <definedName name="penni">#N/A</definedName>
    <definedName name="Period_Total">'[14]Balance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[1]Contents!$F$7</definedName>
    <definedName name="PMONTHTX">[1]Contents!$Z$36</definedName>
    <definedName name="Pmt_to_use">[11]C100!$C$13</definedName>
    <definedName name="PopCache_GL_INTERFACE_REFERENCE7" hidden="1">[37]PopCache!$A$1:$A$2</definedName>
    <definedName name="PostErrorsToSusp1">#REF!</definedName>
    <definedName name="PR_ALLCOS_NOL">'[38]Sch 3'!$A$22:$R$72,'[38]Sch 3'!$A$75:$R$128,'[38]Sch 3'!$A$131:$R$224,'[38]Sch 3'!$A$227:$R$274,'[38]Sch 3'!$A$277:$R$327,'[38]Sch 3'!#REF!</definedName>
    <definedName name="PR_SUM_NOL">'[38]Sch 3'!#REF!</definedName>
    <definedName name="PRANGE">'[2]Paducah&amp;Louisville'!#REF!</definedName>
    <definedName name="PRESENTATION_PAGE">#REF!</definedName>
    <definedName name="Principal">IF([11]C100!XFA1&lt;&gt;"",MIN([11]C100!XFC1,Pmt_to_use-[11]C100!XFD1),"")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[1]Contents!$AC$71</definedName>
    <definedName name="PWEEKSTX">[1]Contents!$AD$71</definedName>
    <definedName name="PYEAR">[1]Contents!$F$11</definedName>
    <definedName name="PYEARTX">[1]Contents!$AB$36</definedName>
    <definedName name="pyr">[22]Input!$B$3</definedName>
    <definedName name="PYRTX">[1]Contents!$AC$36</definedName>
    <definedName name="q">#REF!</definedName>
    <definedName name="Q_SUM">'[1]Q Sum'!$A$1:$V$61</definedName>
    <definedName name="Q_VAR_SUM">#REF!</definedName>
    <definedName name="QEARNINGS">'[1]Q Exec'!$A$1:$Z$51</definedName>
    <definedName name="QRYGTWLEVELEXPENSES">#REF!</definedName>
    <definedName name="QRYICLEASESEXPENSES">#REF!</definedName>
    <definedName name="QRYWCLEASESEXPENSES">#REF!</definedName>
    <definedName name="qryYearlyForAllOperatingLeaseNBGTW">#REF!</definedName>
    <definedName name="QSEGSUM">#REF!</definedName>
    <definedName name="QTR">[1]Contents!$AC$69</definedName>
    <definedName name="QTRANS">#REF!</definedName>
    <definedName name="Quarter">#REF!</definedName>
    <definedName name="QUERY">'[21]Detail of Paid Loss'!#REF!</definedName>
    <definedName name="Query_CN">#REF!</definedName>
    <definedName name="QuickView_QuickView1">#REF!</definedName>
    <definedName name="QuickView_QuickView1_ColHeader">#REF!</definedName>
    <definedName name="QuickView_QuickView1_Data">'[39]Onestream Tab'!$B$25:$B$40</definedName>
    <definedName name="QuickView_QuickView1_RowHeader">#REF!</definedName>
    <definedName name="QuickView_QuickView1_UpperLeft">#REF!</definedName>
    <definedName name="QuickView_QuickView2">'[40]Quick View'!#REF!</definedName>
    <definedName name="QuickView_QuickView2_ColHeader">'[40]Quick View'!#REF!</definedName>
    <definedName name="QuickView_QuickView2_Data">'[40]Quick View'!#REF!</definedName>
    <definedName name="QuickView_QuickView2_RowHeader">'[40]Quick View'!#REF!</definedName>
    <definedName name="QuickView_QuickView2_UpperLeft">'[40]Quick View'!#REF!</definedName>
    <definedName name="QuickView_QuickView4">'[39]Onestream Tab'!#REF!</definedName>
    <definedName name="QuickView_QuickView4_ColHeader">'[39]Onestream Tab'!#REF!</definedName>
    <definedName name="QuickView_QuickView4_Data">'[39]Onestream Tab'!#REF!</definedName>
    <definedName name="QuickView_QuickView4_RowHeader">'[39]Onestream Tab'!#REF!</definedName>
    <definedName name="QuickView_QuickView4_UpperLeft">'[39]Onestream Tab'!#REF!</definedName>
    <definedName name="QuickView_QuickView5">'[39]Onestream Tab'!#REF!</definedName>
    <definedName name="QuickView_QuickView5_ColHeader">'[39]Onestream Tab'!#REF!</definedName>
    <definedName name="QuickView_QuickView5_Data">'[39]Onestream Tab'!#REF!</definedName>
    <definedName name="QuickView_QuickView5_RowHeader">'[39]Onestream Tab'!#REF!</definedName>
    <definedName name="QuickView_QuickView5_UpperLeft">'[39]Onestream Tab'!#REF!</definedName>
    <definedName name="QuickView_QuickView6">'[39]Onestream Tab'!#REF!</definedName>
    <definedName name="QuickView_QuickView6_ColHeader">'[39]Onestream Tab'!#REF!</definedName>
    <definedName name="QuickView_QuickView6_Data">'[39]Onestream Tab'!#REF!</definedName>
    <definedName name="QuickView_QuickView6_RowHeader">'[39]Onestream Tab'!#REF!</definedName>
    <definedName name="QuickView_QuickView6_UpperLeft">'[39]Onestream Tab'!#REF!</definedName>
    <definedName name="QuickView_QuickView7">'[39]Onestream Tab'!#REF!</definedName>
    <definedName name="QuickView_QuickView7_ColHeader">'[39]Onestream Tab'!#REF!</definedName>
    <definedName name="QuickView_QuickView7_Data">'[39]Onestream Tab'!#REF!</definedName>
    <definedName name="QuickView_QuickView7_RowHeader">'[39]Onestream Tab'!#REF!</definedName>
    <definedName name="QuickView_QuickView7_UpperLeft">'[39]Onestream Tab'!#REF!</definedName>
    <definedName name="QWEEKS">[1]Contents!$AC$73</definedName>
    <definedName name="QWEEKSTX">[1]Contents!$AD$73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'[9]Depreciation Book&amp;Tax'!#REF!</definedName>
    <definedName name="REGROW">'[9]Depreciation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'[41]OthInc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'[14]WP-6'!$D$288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IF([11]C100!XFD1&lt;&gt;"",DATE(YEAR(First_payment_due),MONTH(First_payment_due)+([11]C100!XFD1-1)*12/Payments_per_year,DAY(First_payment_due)),"")</definedName>
    <definedName name="Six">#REF!</definedName>
    <definedName name="SKIP">'[2]Paducah&amp;Louisville'!#REF!</definedName>
    <definedName name="SLfile">#REF!</definedName>
    <definedName name="SLND">#REF!</definedName>
    <definedName name="sort">#REF!</definedName>
    <definedName name="sortcol">'[28]2007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[42]SegQtr!$A$1:$O$75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[43]tier2!$A$1:$D$16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[1]Contents!$BG$111</definedName>
    <definedName name="Temp_JE_Info">#REF!</definedName>
    <definedName name="Temp_List_Text">#REF!</definedName>
    <definedName name="TEMP2">[1]Contents!$BC$91</definedName>
    <definedName name="TemplateNumber1">#REF!</definedName>
    <definedName name="TemplateStyle1">#REF!</definedName>
    <definedName name="TemplateType1">#REF!</definedName>
    <definedName name="TER">#REF!</definedName>
    <definedName name="Term_in_years">[11]C100!$C$6</definedName>
    <definedName name="test">#REF!</definedName>
    <definedName name="thrshld">#REF!</definedName>
    <definedName name="TIME">'[21]Detail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'[44]1'!#REF!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[45]Criteria1!$B$22</definedName>
    <definedName name="VALDATE">[23]Results!$B$4:$B$4</definedName>
    <definedName name="VALUE_AT_12_92">#REF!</definedName>
    <definedName name="vb">'[46]Surf Tr P&amp;L'!#REF!</definedName>
    <definedName name="vbi">'[47]CSX Intermodal'!#REF!</definedName>
    <definedName name="vbt">'[47]CSX Transportation'!#REF!</definedName>
    <definedName name="VD">#REF!</definedName>
    <definedName name="Vendor">#REF!</definedName>
    <definedName name="VI">'[48]CSX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[49]Cover!#REF!</definedName>
    <definedName name="wp_c">#REF!</definedName>
    <definedName name="WP10_">#REF!</definedName>
    <definedName name="wp1A">#REF!</definedName>
    <definedName name="wp1b">[50]Cover!#REF!</definedName>
    <definedName name="wp1C">#REF!</definedName>
    <definedName name="wp1d">[50]Cover!#REF!</definedName>
    <definedName name="wp1e">[50]Cover!#REF!</definedName>
    <definedName name="wp1f">[50]Cover!#REF!</definedName>
    <definedName name="wp1g">[50]Cover!#REF!</definedName>
    <definedName name="wp1h">[50]Cover!#REF!</definedName>
    <definedName name="wp1i">[50]Cover!#REF!</definedName>
    <definedName name="wp1j">[50]Cover!#REF!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[1]Contents!$AC$75</definedName>
    <definedName name="YTDWEEKSTX">[1]Contents!$AD$75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19" i="1"/>
  <c r="E64" i="1"/>
  <c r="E63" i="1"/>
  <c r="F64" i="1"/>
  <c r="D64" i="1"/>
  <c r="C64" i="1"/>
  <c r="F63" i="1"/>
  <c r="D63" i="1"/>
  <c r="C63" i="1"/>
  <c r="F37" i="1"/>
  <c r="E37" i="1"/>
  <c r="D37" i="1"/>
  <c r="C37" i="1"/>
  <c r="F31" i="1"/>
  <c r="C31" i="1"/>
  <c r="E31" i="1"/>
  <c r="D31" i="1"/>
  <c r="E22" i="1"/>
  <c r="D22" i="1"/>
  <c r="C22" i="1"/>
  <c r="E19" i="1"/>
  <c r="D19" i="1"/>
  <c r="C19" i="1"/>
  <c r="C60" i="1" s="1"/>
  <c r="F16" i="1"/>
  <c r="E16" i="1"/>
  <c r="D16" i="1"/>
  <c r="C16" i="1"/>
  <c r="C61" i="1" s="1"/>
  <c r="F61" i="1" l="1"/>
  <c r="F26" i="1"/>
  <c r="F59" i="1" s="1"/>
  <c r="E61" i="1"/>
  <c r="D61" i="1"/>
  <c r="C26" i="1"/>
  <c r="C59" i="1" s="1"/>
  <c r="D26" i="1"/>
  <c r="D59" i="1" s="1"/>
  <c r="D60" i="1"/>
  <c r="E26" i="1"/>
  <c r="E59" i="1" s="1"/>
  <c r="E60" i="1"/>
  <c r="F60" i="1"/>
  <c r="F27" i="1" l="1"/>
  <c r="C27" i="1"/>
  <c r="C33" i="1" s="1"/>
  <c r="E27" i="1"/>
  <c r="D27" i="1"/>
  <c r="F33" i="1" l="1"/>
  <c r="F62" i="1"/>
  <c r="C62" i="1"/>
  <c r="C67" i="1" s="1"/>
  <c r="C38" i="1"/>
  <c r="C41" i="1"/>
  <c r="C44" i="1" s="1"/>
  <c r="C47" i="1" s="1"/>
  <c r="C52" i="1" s="1"/>
  <c r="C54" i="1" s="1"/>
  <c r="D33" i="1"/>
  <c r="D62" i="1"/>
  <c r="D67" i="1" s="1"/>
  <c r="E33" i="1"/>
  <c r="E62" i="1"/>
  <c r="E67" i="1" s="1"/>
  <c r="F41" i="1"/>
  <c r="F38" i="1"/>
  <c r="F44" i="1" l="1"/>
  <c r="F67" i="1"/>
  <c r="E41" i="1"/>
  <c r="E44" i="1" s="1"/>
  <c r="E47" i="1" s="1"/>
  <c r="E52" i="1" s="1"/>
  <c r="E54" i="1" s="1"/>
  <c r="E38" i="1"/>
  <c r="D38" i="1"/>
  <c r="D41" i="1"/>
  <c r="D44" i="1" s="1"/>
  <c r="D47" i="1" s="1"/>
  <c r="D52" i="1" s="1"/>
  <c r="D54" i="1" s="1"/>
  <c r="F47" i="1" l="1"/>
  <c r="F52" i="1" l="1"/>
  <c r="F54" i="1" l="1"/>
</calcChain>
</file>

<file path=xl/sharedStrings.xml><?xml version="1.0" encoding="utf-8"?>
<sst xmlns="http://schemas.openxmlformats.org/spreadsheetml/2006/main" count="88" uniqueCount="88">
  <si>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</si>
  <si>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</si>
  <si>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</si>
  <si>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</si>
  <si>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</si>
  <si>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</si>
  <si>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</si>
  <si>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</si>
  <si>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</si>
  <si>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</si>
  <si>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t>Quarter __4th__</t>
  </si>
  <si>
    <t>Year ___2024__</t>
  </si>
  <si>
    <t>Description
A</t>
  </si>
  <si>
    <t>Code
No.</t>
  </si>
  <si>
    <t>Quarterly Figures</t>
  </si>
  <si>
    <t>Cumulative Figures</t>
  </si>
  <si>
    <t>This Year
B</t>
  </si>
  <si>
    <t>Last Year
C</t>
  </si>
  <si>
    <t>This Year
D</t>
  </si>
  <si>
    <t>Last Year
E</t>
  </si>
  <si>
    <t xml:space="preserve">                                                          Operating Revenues
Freight (Account 101)</t>
  </si>
  <si>
    <t>Passenger (Account 102)</t>
  </si>
  <si>
    <t>Passenger-Related (Account 103)</t>
  </si>
  <si>
    <t>All Other Operating Revenues (Accounts 104, 105, 106, 110, 502, 503)</t>
  </si>
  <si>
    <t>Joint Facility Account (Account 120)</t>
  </si>
  <si>
    <t xml:space="preserve">     Railway Operating Revenues (All Above)</t>
  </si>
  <si>
    <t xml:space="preserve">                                                          Operating Expenses
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</si>
  <si>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</si>
  <si>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</si>
  <si>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</si>
  <si>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</si>
  <si>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</si>
  <si>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Yard Common</t>
  </si>
  <si>
    <t>Transportation-Specialized Services, Administration Support</t>
  </si>
  <si>
    <t>General and Administrative</t>
  </si>
  <si>
    <t xml:space="preserve">     Railway Operating Expenses (Account 531)</t>
  </si>
  <si>
    <t xml:space="preserve">                                                             Income Items
     Net Revenue From Railway Operations (Lines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</si>
  <si>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</si>
  <si>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</si>
  <si>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</si>
  <si>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</si>
  <si>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 544, 545, 549, 550, 551, and 553)</t>
  </si>
  <si>
    <t xml:space="preserve">     Income Available for Fixed Charges (Lines 17, 18, 21, Minus 22)</t>
  </si>
  <si>
    <t xml:space="preserve">                                                            Fixed Charges
Interest on Funded Debt (Account 546)</t>
  </si>
  <si>
    <t>Interest on Unfunded Debt (Account 547)</t>
  </si>
  <si>
    <t>Amortization of Discount on Funded Debt (Account 548)</t>
  </si>
  <si>
    <t xml:space="preserve">     Total Fixed Charges</t>
  </si>
  <si>
    <t xml:space="preserve">                                                             Income Items
     Income After Fixed Charges</t>
  </si>
  <si>
    <t>Other Deductions (Account 546)</t>
  </si>
  <si>
    <t>Unusual or Infrequent Items (Debit) Credit (Account 555)</t>
  </si>
  <si>
    <t xml:space="preserve">     Income (Loss) from Continuing Operations Before Income Taxes</t>
  </si>
  <si>
    <t>Income Tax on Ordinary Income (Account 556)</t>
  </si>
  <si>
    <t>Provision for Deferred Income Taxes (Account 557)</t>
  </si>
  <si>
    <t xml:space="preserve">     Income (Loss) from Continuing Operations</t>
  </si>
  <si>
    <t>Income (Loss) from Operations (Less Applicable Income Taxes) (Account 560)</t>
  </si>
  <si>
    <t>Gain (Loss) on Disposal of Discontinued Segments (Less Applicable Income 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</si>
  <si>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</si>
  <si>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</si>
  <si>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</si>
  <si>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</si>
  <si>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</si>
  <si>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</si>
  <si>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</si>
  <si>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</si>
  <si>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</si>
  <si>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</si>
  <si>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</si>
  <si>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</si>
  <si>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</si>
  <si>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</si>
  <si>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</si>
  <si>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
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</si>
  <si>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</si>
  <si>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</si>
  <si>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</si>
  <si>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</si>
  <si>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</si>
  <si>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REMARKS: During second quarter 2024, CSX completed a review of the accounting treatment for engineering scrap and certain engineering support labor and identified misstatements between the balance sheet and operating expense that were determined to be immaterial to previously issued financial statements. 2024 and 2023 previously reported quarters presented herein have been revised to correct these and other previously identified immaterial errors.</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</si>
  <si>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</si>
  <si>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</si>
  <si>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</si>
  <si>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</si>
  <si>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</si>
  <si>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Title ______Assistant Controller________________________________________________________</t>
  </si>
  <si>
    <t>Amended __Yes_</t>
  </si>
  <si>
    <t>Name (Printed)  _______Amanda Hightower_______________________________________________</t>
  </si>
  <si>
    <t>Telephone Number  _____(904) 366-4767________</t>
  </si>
  <si>
    <r>
      <t xml:space="preserve">Date    </t>
    </r>
    <r>
      <rPr>
        <u/>
        <sz val="10"/>
        <color theme="1"/>
        <rFont val="Aptos Narrow"/>
        <family val="2"/>
        <scheme val="minor"/>
      </rPr>
      <t xml:space="preserve">            5/2/2025</t>
    </r>
    <r>
      <rPr>
        <sz val="10"/>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</si>
</sst>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Aptos Narrow"/>
      <family val="2"/>
      <scheme val="minor"/>
    </font>
    <font>
      <sz val="11"/>
      <color theme="1"/>
      <name val="Aptos Narrow"/>
      <family val="2"/>
      <scheme val="minor"/>
    </font>
    <font>
      <sz val="10"/>
      <color theme="1"/>
      <name val="Aptos Narrow"/>
      <family val="2"/>
      <scheme val="minor"/>
    </font>
    <font>
      <b/>
      <sz val="10"/>
      <color theme="1"/>
      <name val="Aptos Narrow"/>
      <family val="2"/>
      <scheme val="minor"/>
    </font>
    <font>
      <sz val="10"/>
      <color rgb="FF000000"/>
      <name val="Aptos Narrow"/>
      <family val="2"/>
      <scheme val="minor"/>
    </font>
    <font>
      <sz val="10"/>
      <name val="Aptos Narrow"/>
      <family val="2"/>
      <scheme val="minor"/>
    </font>
    <font>
      <b/>
      <sz val="10"/>
      <name val="Aptos Narrow"/>
      <family val="2"/>
      <scheme val="minor"/>
    </font>
    <font>
      <u/>
      <sz val="10"/>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2" fillId="2" borderId="0" xfId="0" applyFont="1" applyFill="1"/>
    <xf numFmtId="14" fontId="2" fillId="2" borderId="1" xfId="0" applyNumberFormat="1" applyFont="1" applyFill="1" applyBorder="1" applyAlignment="1">
      <alignment horizontal="center"/>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164" fontId="2" fillId="2" borderId="0" xfId="0" applyNumberFormat="1" applyFont="1" applyFill="1"/>
    <xf numFmtId="0" fontId="4"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5" fillId="3" borderId="7" xfId="0" applyFont="1" applyFill="1" applyBorder="1" applyAlignment="1">
      <alignment horizontal="left" vertical="top" wrapText="1"/>
    </xf>
    <xf numFmtId="0" fontId="5" fillId="3" borderId="7" xfId="0" applyFont="1" applyFill="1" applyBorder="1" applyAlignment="1">
      <alignment horizontal="left" vertical="top"/>
    </xf>
    <xf numFmtId="0" fontId="6" fillId="3" borderId="7" xfId="0" applyFont="1" applyFill="1" applyBorder="1" applyAlignment="1">
      <alignment horizontal="left" vertical="top"/>
    </xf>
    <xf numFmtId="0" fontId="6" fillId="3" borderId="7" xfId="0" applyFont="1" applyFill="1" applyBorder="1" applyAlignment="1">
      <alignment horizontal="left" vertical="top" wrapText="1"/>
    </xf>
    <xf numFmtId="0" fontId="2" fillId="2" borderId="1" xfId="0" applyFont="1" applyFill="1" applyBorder="1"/>
    <xf numFmtId="0" fontId="4" fillId="3" borderId="9" xfId="0" applyFont="1" applyFill="1" applyBorder="1" applyAlignment="1">
      <alignment horizontal="left" vertical="top"/>
    </xf>
    <xf numFmtId="0" fontId="2" fillId="2" borderId="3" xfId="0" applyFont="1" applyFill="1" applyBorder="1"/>
    <xf numFmtId="0" fontId="3" fillId="2" borderId="3" xfId="0" applyFont="1" applyFill="1" applyBorder="1"/>
    <xf numFmtId="0" fontId="4" fillId="3" borderId="3" xfId="0" applyFont="1" applyFill="1" applyBorder="1" applyAlignment="1">
      <alignment horizontal="left" vertical="top"/>
    </xf>
    <xf numFmtId="0" fontId="4" fillId="0" borderId="3" xfId="0" applyFont="1" applyBorder="1" applyAlignment="1">
      <alignment horizontal="left" vertical="top"/>
    </xf>
    <xf numFmtId="43" fontId="2" fillId="2" borderId="8" xfId="1" applyFont="1" applyFill="1" applyBorder="1"/>
    <xf numFmtId="0" fontId="4" fillId="3" borderId="10" xfId="0" applyFont="1" applyFill="1" applyBorder="1" applyAlignment="1">
      <alignment horizontal="left" vertical="top"/>
    </xf>
    <xf numFmtId="0" fontId="5" fillId="0" borderId="7" xfId="0" applyFont="1" applyBorder="1" applyAlignment="1">
      <alignment horizontal="left" vertical="top"/>
    </xf>
    <xf numFmtId="0" fontId="4"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3" fillId="2" borderId="16" xfId="0" applyFont="1" applyFill="1" applyBorder="1"/>
    <xf numFmtId="0" fontId="2" fillId="2" borderId="15" xfId="0" applyFont="1" applyFill="1" applyBorder="1"/>
    <xf numFmtId="0" fontId="2" fillId="2" borderId="16" xfId="0" applyFont="1" applyFill="1" applyBorder="1" applyAlignment="1">
      <alignment vertical="center"/>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6" xfId="0" applyFont="1" applyFill="1" applyBorder="1"/>
    <xf numFmtId="0" fontId="2" fillId="2" borderId="0" xfId="0" applyFont="1" applyFill="1" applyAlignment="1">
      <alignment horizontal="right"/>
    </xf>
    <xf numFmtId="0" fontId="2" fillId="2" borderId="5" xfId="0" applyFont="1" applyFill="1" applyBorder="1"/>
    <xf numFmtId="0" fontId="2" fillId="2" borderId="17" xfId="0" applyFont="1" applyFill="1" applyBorder="1"/>
    <xf numFmtId="0" fontId="3" fillId="0" borderId="0" xfId="0" applyFont="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3" fillId="2" borderId="2" xfId="0" applyFont="1" applyFill="1" applyBorder="1" applyAlignment="1">
      <alignment horizontal="center" wrapText="1"/>
    </xf>
    <xf numFmtId="0" fontId="3" fillId="2" borderId="5" xfId="0" applyFont="1" applyFill="1" applyBorder="1" applyAlignment="1">
      <alignment horizont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14" fontId="2" fillId="2" borderId="0" xfId="0" applyNumberFormat="1" applyFont="1" applyFill="1" applyAlignment="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jax5006fs\corpacctfinn\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jax5006fs\corpacctfinn\05-AA\02-PROP\02-Acctg\03-GL-JE\01-JE\Y22\P09\CSXT-R-SepRetirementsReclass%20-IW-2022-09-PR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jax5006fs\corpacctfinn\05-AA\02-PROP\02-Acctg\05-Recons\01-Y22\1000-15021015%20-%20Reserve\1000-15021015-2022-08_%20-%20Accum%20Depreciation%20(NOT_REQD).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jax5006fs\corpacctfinn\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jax5006fs\corpacctfinn\06%20PROPERTY%20ACCOUNTING\04-Lease%20Accounting\Lease%20Accounting\CSXT%20Leases\Lease%20Payment%20Schedules\FCARLENTRI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jax5006fs\corpacctfinn\05-AA\02-PROP\02-Acctg\05-Recons\01-Y18\1000-15021015-S-Res\1000-15021015-2018-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Corp%20&amp;%20Sub%20Accounting\GL%20Recons\0001\10140010\2020\0001-10140010-2020-1new.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jax5006fs\corpacctfinn\Corporate%20Reporting\Lease%20Accounting\CSX%20Technology%20Leases\Technology%20Invoices%2007-03%2012-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jax5006fs\corpacctfinn\TAX\Conner\1998%20Files\Intermodal%20(JC)\1997%20Return%20-%20C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Corp%20&amp;%20Sub%20Accounting\GL%20Recons\0001\10140010\2020\0001-10140010-2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jax5006fs\corpacctfinn\Users\f0183\AppData\Local\Temp\%7b19A0F986-A790-4418-B738-899DA3D4F549%7d\%7bCFF0A4B9-C709-4F09-90C5-573D3F0D9416%7d\FINPLAN\FLASH\2000\Q1\1Q%20Analytical%20Review%20Packag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Corp%20&amp;%20Sub%20Accounting\GL%20Close\2017\P3\Cash%20flow%20adjustments\2017_3_CashFlowInputV13%20-%20CSXT%20VO.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jax5006fs\corpacctfinn\Documents%20and%20Settings\V2560\Local%20Settings\Temporary%20Internet%20Files\OLK60\1000-10100130-12250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jax5006fs\corpacctfinn\General%20Accounting\CSXT\Monthly%20JE's\2005\PER-06-05\CSXT-R-NPREQ-06-WCC_20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jax5006fs\corpacctfinn\06%20PROPERTY%20ACCOUNTING\Reconciliations\Lease%20Accounting\2008\Property-%20Analyst%20Lease%20Reconciliation\1000-24000105\1000-24000105-PER-9-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jax5006fs\corpacctfinn\06%20PROPERTY%20ACCOUNTING\Reconciliations\Lease%20Accounting\Barry's%20Lease%20Reconciliations\1000-24000105\1000-24000105-112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1%20-%20Filings\1%20-%20STB\2%20REI%20and%20CBS\2024\Q4\R-1%20OS%20Financials%20Q4%202024_Offlin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ax5006fs\corpacctfinn\05-AA\02-PROP\04-Lease%20Acctg\Lease%20Accounting\Year%20End\Year%20End%202015\TECH%20Sched%207%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ax5006fs\corpacctfinn\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nnual Amortization"/>
      <sheetName val="Interest Received"/>
      <sheetName val="DETAIL RECORDS"/>
      <sheetName val="Annual_Amortization"/>
      <sheetName val="Interest_Received"/>
      <sheetName val="DETAIL_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 val="hyp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 val="ANNUAL_VS_PRIOR_YR"/>
      <sheetName val="DETAIL_PRINT_BUTTON"/>
      <sheetName val="2QTRP&amp;L_"/>
      <sheetName val="3QTRP&amp;L__"/>
      <sheetName val="4th_QTR"/>
      <sheetName val="YTDP&amp;L_"/>
      <sheetName val="PROJECTEDTAX_CALC"/>
      <sheetName val="CONRAIL_INC_-_MONTHLY"/>
      <sheetName val="CONRAIL_-_MONTHLY"/>
      <sheetName val="CSAO_VAR_BY_MONTH"/>
      <sheetName val="CSAO_-_MONTHLY"/>
      <sheetName val="CCR_-_MONTHLY"/>
      <sheetName val="PRR_LLC_MONTHLY"/>
      <sheetName val="NYC_LLC_MONTHLY"/>
      <sheetName val="SSO_-_MONTHLY"/>
      <sheetName val="act_vs_act"/>
      <sheetName val="Band_Sched"/>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mp;I"/>
      <sheetName val="CBS"/>
      <sheetName val="IS SEC"/>
      <sheetName val="BS SEC"/>
      <sheetName val="IS Map"/>
      <sheetName val="BS Map"/>
      <sheetName val="QTD Rx"/>
      <sheetName val="Sch 200"/>
      <sheetName val="200 Analytics"/>
      <sheetName val="Sch 200 Property Adjustment"/>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4.6 DOCP Correction"/>
      <sheetName val="4.7 Canadian Adjustment"/>
      <sheetName val="5 _FS"/>
      <sheetName val="6_Accum Dep"/>
      <sheetName val="6.1_BS Prop Additions"/>
      <sheetName val="6.2 Property Balances"/>
      <sheetName val="7_Div"/>
      <sheetName val="8.1_ RTM"/>
      <sheetName val="8.2_QCS"/>
      <sheetName val="9_CF ADJ"/>
      <sheetName val="10_Affiliate AP"/>
      <sheetName val="10.1_Affiliate AR"/>
      <sheetName val="12 Unamor Debt PremDisc Reclass"/>
      <sheetName val="Shares"/>
      <sheetName val="Checks"/>
      <sheetName val="1.1_ICP Lookup"/>
      <sheetName val="STB Form History"/>
      <sheetName val="Memo"/>
      <sheetName val="REI PY_Adj"/>
      <sheetName val="CBS PY_Adj"/>
      <sheetName val="Consolida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7">
          <cell r="L37">
            <v>-292823135.89999998</v>
          </cell>
          <cell r="O37">
            <v>15889317.109999999</v>
          </cell>
        </row>
        <row r="75">
          <cell r="L75">
            <v>-154259892.04000002</v>
          </cell>
          <cell r="O75">
            <v>9660791.3399999999</v>
          </cell>
        </row>
        <row r="205">
          <cell r="M205">
            <v>291851.36295630783</v>
          </cell>
          <cell r="R205">
            <v>1018457.4932497095</v>
          </cell>
          <cell r="S205">
            <v>-1066631.43</v>
          </cell>
        </row>
        <row r="219">
          <cell r="M219">
            <v>70404.763542764922</v>
          </cell>
          <cell r="R219">
            <v>245687.59338409366</v>
          </cell>
          <cell r="S219">
            <v>-257308.83301604999</v>
          </cell>
        </row>
        <row r="226">
          <cell r="L226">
            <v>-6002754.9144999534</v>
          </cell>
          <cell r="O226">
            <v>6228525.7699999996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8"/>
  <sheetViews>
    <sheetView tabSelected="1" topLeftCell="A67" workbookViewId="0">
      <selection activeCell="H72" sqref="H72"/>
    </sheetView>
  </sheetViews>
  <sheetFormatPr defaultColWidth="9.140625" defaultRowHeight="15" customHeight="1" x14ac:dyDescent="0.25"/>
  <cols>
    <col min="1" max="1" width="76.85546875" style="1" customWidth="1"/>
    <col min="2" max="2" width="6" style="1" customWidth="1"/>
    <col min="3" max="5" width="15.7109375" style="1" customWidth="1"/>
    <col min="6" max="6" width="17.7109375" style="1" customWidth="1"/>
    <col min="7" max="7" width="9.140625" style="1"/>
    <col min="8" max="8" width="11" style="1" bestFit="1" customWidth="1"/>
    <col min="9" max="9" width="9.140625" style="1"/>
    <col min="10" max="10" width="11" style="1" bestFit="1" customWidth="1"/>
    <col min="11" max="16384" width="9.140625" style="1"/>
  </cols>
  <sheetData>
    <row r="1" spans="1:13" ht="13.5" x14ac:dyDescent="0.25">
      <c r="A1" s="1" t="s">
        <v>0</v>
      </c>
      <c r="E1" s="1" t="s">
        <v>1</v>
      </c>
    </row>
    <row r="2" spans="1:13" ht="13.5" x14ac:dyDescent="0.25">
      <c r="A2" s="1" t="s">
        <v>2</v>
      </c>
      <c r="E2" s="1" t="s">
        <v>3</v>
      </c>
    </row>
    <row r="3" spans="1:13" ht="13.5" x14ac:dyDescent="0.25">
      <c r="E3" s="1" t="s">
        <v>4</v>
      </c>
    </row>
    <row r="4" spans="1:13" ht="13.5" x14ac:dyDescent="0.25">
      <c r="A4" s="1" t="s">
        <v>5</v>
      </c>
    </row>
    <row r="5" spans="1:13" ht="13.5" x14ac:dyDescent="0.25">
      <c r="A5" s="1" t="s">
        <v>6</v>
      </c>
      <c r="C5" s="1" t="s">
        <v>7</v>
      </c>
      <c r="D5" s="2">
        <v>45657</v>
      </c>
    </row>
    <row r="6" spans="1:13" ht="13.5" x14ac:dyDescent="0.25">
      <c r="A6" s="1" t="s">
        <v>8</v>
      </c>
    </row>
    <row r="7" spans="1:13" ht="13.5" x14ac:dyDescent="0.25">
      <c r="A7" s="1" t="s">
        <v>9</v>
      </c>
      <c r="C7" s="1" t="s">
        <v>10</v>
      </c>
      <c r="D7" s="1" t="s">
        <v>11</v>
      </c>
      <c r="E7" s="1" t="s">
        <v>84</v>
      </c>
    </row>
    <row r="9" spans="1:13" ht="13.5" x14ac:dyDescent="0.25">
      <c r="A9" s="48" t="s">
        <v>12</v>
      </c>
      <c r="B9" s="48" t="s">
        <v>13</v>
      </c>
      <c r="C9" s="50" t="s">
        <v>14</v>
      </c>
      <c r="D9" s="51"/>
      <c r="E9" s="50" t="s">
        <v>15</v>
      </c>
      <c r="F9" s="51"/>
    </row>
    <row r="10" spans="1:13" ht="27" x14ac:dyDescent="0.25">
      <c r="A10" s="49"/>
      <c r="B10" s="49"/>
      <c r="C10" s="3" t="s">
        <v>16</v>
      </c>
      <c r="D10" s="4" t="s">
        <v>17</v>
      </c>
      <c r="E10" s="3" t="s">
        <v>18</v>
      </c>
      <c r="F10" s="4" t="s">
        <v>19</v>
      </c>
    </row>
    <row r="11" spans="1:13" ht="27" x14ac:dyDescent="0.25">
      <c r="A11" s="5" t="s">
        <v>20</v>
      </c>
      <c r="B11" s="6">
        <v>1</v>
      </c>
      <c r="C11" s="7">
        <v>3192276</v>
      </c>
      <c r="D11" s="7">
        <v>3351352</v>
      </c>
      <c r="E11" s="7">
        <v>13168410</v>
      </c>
      <c r="F11" s="7">
        <v>13186896</v>
      </c>
      <c r="H11" s="8"/>
      <c r="I11" s="8"/>
      <c r="J11" s="8"/>
      <c r="K11" s="8"/>
      <c r="L11" s="8"/>
      <c r="M11" s="8"/>
    </row>
    <row r="12" spans="1:13" ht="13.5" x14ac:dyDescent="0.25">
      <c r="A12" s="9" t="s">
        <v>21</v>
      </c>
      <c r="B12" s="6">
        <v>2</v>
      </c>
      <c r="C12" s="10">
        <v>0</v>
      </c>
      <c r="D12" s="10">
        <v>0</v>
      </c>
      <c r="E12" s="10">
        <v>0</v>
      </c>
      <c r="F12" s="10">
        <v>0</v>
      </c>
      <c r="H12" s="8"/>
      <c r="I12" s="8"/>
      <c r="J12" s="8"/>
      <c r="K12" s="8"/>
      <c r="L12" s="8"/>
      <c r="M12" s="8"/>
    </row>
    <row r="13" spans="1:13" ht="13.5" x14ac:dyDescent="0.25">
      <c r="A13" s="9" t="s">
        <v>22</v>
      </c>
      <c r="B13" s="6">
        <v>3</v>
      </c>
      <c r="C13" s="10">
        <v>0</v>
      </c>
      <c r="D13" s="10">
        <v>0</v>
      </c>
      <c r="E13" s="10">
        <v>0</v>
      </c>
      <c r="F13" s="10">
        <v>0</v>
      </c>
      <c r="H13" s="8"/>
      <c r="I13" s="8"/>
      <c r="J13" s="8"/>
      <c r="K13" s="8"/>
      <c r="L13" s="8"/>
      <c r="M13" s="8"/>
    </row>
    <row r="14" spans="1:13" ht="13.5" x14ac:dyDescent="0.25">
      <c r="A14" s="9" t="s">
        <v>23</v>
      </c>
      <c r="B14" s="6">
        <v>4</v>
      </c>
      <c r="C14" s="10">
        <v>24434</v>
      </c>
      <c r="D14" s="11">
        <v>25205</v>
      </c>
      <c r="E14" s="11">
        <v>109909</v>
      </c>
      <c r="F14" s="10">
        <v>197329</v>
      </c>
      <c r="H14" s="8"/>
      <c r="I14" s="8"/>
      <c r="J14" s="8"/>
      <c r="K14" s="8"/>
      <c r="L14" s="8"/>
      <c r="M14" s="8"/>
    </row>
    <row r="15" spans="1:13" ht="13.5" x14ac:dyDescent="0.25">
      <c r="A15" s="9" t="s">
        <v>24</v>
      </c>
      <c r="B15" s="6">
        <v>5</v>
      </c>
      <c r="C15" s="10">
        <v>0</v>
      </c>
      <c r="D15" s="11">
        <v>0</v>
      </c>
      <c r="E15" s="11">
        <v>0</v>
      </c>
      <c r="F15" s="10">
        <v>0</v>
      </c>
      <c r="H15" s="8"/>
      <c r="I15" s="8"/>
      <c r="J15" s="8"/>
      <c r="K15" s="8"/>
      <c r="L15" s="8"/>
      <c r="M15" s="8"/>
    </row>
    <row r="16" spans="1:13" ht="13.5" x14ac:dyDescent="0.25">
      <c r="A16" s="9" t="s">
        <v>25</v>
      </c>
      <c r="B16" s="6">
        <v>6</v>
      </c>
      <c r="C16" s="7">
        <f>SUM(C11:C15)</f>
        <v>3216710</v>
      </c>
      <c r="D16" s="12">
        <f>SUM(D11:D15)</f>
        <v>3376557</v>
      </c>
      <c r="E16" s="12">
        <f>SUM(E11:E15)</f>
        <v>13278319</v>
      </c>
      <c r="F16" s="12">
        <f>SUM(F11:F15)</f>
        <v>13384225</v>
      </c>
      <c r="H16" s="8"/>
      <c r="I16" s="8"/>
      <c r="J16" s="8"/>
      <c r="K16" s="8"/>
      <c r="L16" s="8"/>
      <c r="M16" s="8"/>
    </row>
    <row r="17" spans="1:13" ht="27" x14ac:dyDescent="0.25">
      <c r="A17" s="13" t="s">
        <v>26</v>
      </c>
      <c r="B17" s="6">
        <v>7</v>
      </c>
      <c r="C17" s="7">
        <v>259572</v>
      </c>
      <c r="D17" s="12">
        <v>256590</v>
      </c>
      <c r="E17" s="12">
        <v>1017551</v>
      </c>
      <c r="F17" s="10">
        <v>1005410</v>
      </c>
      <c r="H17" s="8"/>
      <c r="I17" s="8"/>
      <c r="J17" s="8"/>
      <c r="K17" s="8"/>
      <c r="L17" s="8"/>
      <c r="M17" s="8"/>
    </row>
    <row r="18" spans="1:13" ht="13.5" x14ac:dyDescent="0.25">
      <c r="A18" s="14" t="s">
        <v>27</v>
      </c>
      <c r="B18" s="6">
        <v>8</v>
      </c>
      <c r="C18" s="10">
        <v>225275</v>
      </c>
      <c r="D18" s="11">
        <v>213391</v>
      </c>
      <c r="E18" s="11">
        <v>802631</v>
      </c>
      <c r="F18" s="10">
        <v>830203</v>
      </c>
      <c r="H18" s="8"/>
      <c r="I18" s="8"/>
      <c r="J18" s="8"/>
      <c r="K18" s="8"/>
      <c r="L18" s="8"/>
      <c r="M18" s="8"/>
    </row>
    <row r="19" spans="1:13" ht="13.5" x14ac:dyDescent="0.25">
      <c r="A19" s="14" t="s">
        <v>28</v>
      </c>
      <c r="B19" s="6">
        <v>9</v>
      </c>
      <c r="C19" s="10">
        <f>SUM(C17:C18)</f>
        <v>484847</v>
      </c>
      <c r="D19" s="11">
        <f>SUM(D17:D18)</f>
        <v>469981</v>
      </c>
      <c r="E19" s="11">
        <f>SUM(E17:E18)</f>
        <v>1820182</v>
      </c>
      <c r="F19" s="10">
        <f>SUM(F17:F18)</f>
        <v>1835613</v>
      </c>
      <c r="H19" s="8"/>
      <c r="I19" s="8"/>
      <c r="J19" s="8"/>
      <c r="K19" s="8"/>
      <c r="L19" s="8"/>
      <c r="M19" s="8"/>
    </row>
    <row r="20" spans="1:13" ht="13.5" x14ac:dyDescent="0.25">
      <c r="A20" s="9" t="s">
        <v>29</v>
      </c>
      <c r="B20" s="6">
        <v>10</v>
      </c>
      <c r="C20" s="10">
        <v>101884</v>
      </c>
      <c r="D20" s="11">
        <v>100977</v>
      </c>
      <c r="E20" s="11">
        <v>402732</v>
      </c>
      <c r="F20" s="10">
        <v>395400</v>
      </c>
      <c r="H20" s="8"/>
      <c r="I20" s="8"/>
      <c r="J20" s="8"/>
      <c r="K20" s="8"/>
      <c r="L20" s="8"/>
      <c r="M20" s="8"/>
    </row>
    <row r="21" spans="1:13" ht="13.5" x14ac:dyDescent="0.25">
      <c r="A21" s="9" t="s">
        <v>30</v>
      </c>
      <c r="B21" s="6">
        <v>11</v>
      </c>
      <c r="C21" s="10">
        <v>265277</v>
      </c>
      <c r="D21" s="11">
        <v>248879</v>
      </c>
      <c r="E21" s="11">
        <v>1008516</v>
      </c>
      <c r="F21" s="10">
        <v>982077</v>
      </c>
      <c r="H21" s="8"/>
      <c r="I21" s="8"/>
      <c r="J21" s="8"/>
      <c r="K21" s="8"/>
      <c r="L21" s="8"/>
      <c r="M21" s="8"/>
    </row>
    <row r="22" spans="1:13" ht="13.5" x14ac:dyDescent="0.25">
      <c r="A22" s="9" t="s">
        <v>31</v>
      </c>
      <c r="B22" s="6">
        <v>12</v>
      </c>
      <c r="C22" s="10">
        <f>SUM(C20:C21)</f>
        <v>367161</v>
      </c>
      <c r="D22" s="11">
        <f>SUM(D20:D21)</f>
        <v>349856</v>
      </c>
      <c r="E22" s="11">
        <f>SUM(E20:E21)</f>
        <v>1411248</v>
      </c>
      <c r="F22" s="10">
        <f>SUM(F20:F21)</f>
        <v>1377477</v>
      </c>
      <c r="H22" s="8"/>
      <c r="I22" s="8"/>
      <c r="J22" s="8"/>
      <c r="K22" s="8"/>
      <c r="L22" s="8"/>
      <c r="M22" s="8"/>
    </row>
    <row r="23" spans="1:13" ht="13.5" x14ac:dyDescent="0.25">
      <c r="A23" s="9" t="s">
        <v>32</v>
      </c>
      <c r="B23" s="6">
        <v>13</v>
      </c>
      <c r="C23" s="10">
        <v>730209</v>
      </c>
      <c r="D23" s="11">
        <v>797086</v>
      </c>
      <c r="E23" s="11">
        <v>2943530</v>
      </c>
      <c r="F23" s="10">
        <v>3061396</v>
      </c>
      <c r="H23" s="8"/>
      <c r="I23" s="8"/>
      <c r="J23" s="8"/>
      <c r="K23" s="8"/>
      <c r="L23" s="8"/>
      <c r="M23" s="8"/>
    </row>
    <row r="24" spans="1:13" ht="13.5" x14ac:dyDescent="0.25">
      <c r="A24" s="9" t="s">
        <v>33</v>
      </c>
      <c r="B24" s="6">
        <v>14</v>
      </c>
      <c r="C24" s="10">
        <v>228560</v>
      </c>
      <c r="D24" s="11">
        <v>205130</v>
      </c>
      <c r="E24" s="11">
        <v>854615</v>
      </c>
      <c r="F24" s="10">
        <v>816194</v>
      </c>
      <c r="H24" s="8"/>
      <c r="I24" s="8"/>
      <c r="J24" s="8"/>
      <c r="K24" s="8"/>
      <c r="L24" s="8"/>
      <c r="M24" s="8"/>
    </row>
    <row r="25" spans="1:13" ht="13.5" x14ac:dyDescent="0.25">
      <c r="A25" s="9" t="s">
        <v>34</v>
      </c>
      <c r="B25" s="6">
        <v>15</v>
      </c>
      <c r="C25" s="10">
        <v>355654</v>
      </c>
      <c r="D25" s="11">
        <v>401224</v>
      </c>
      <c r="E25" s="11">
        <v>1502858</v>
      </c>
      <c r="F25" s="10">
        <v>1530319</v>
      </c>
      <c r="H25" s="8"/>
      <c r="I25" s="8"/>
      <c r="J25" s="8"/>
      <c r="K25" s="8"/>
      <c r="L25" s="8"/>
      <c r="M25" s="8"/>
    </row>
    <row r="26" spans="1:13" ht="13.5" x14ac:dyDescent="0.25">
      <c r="A26" s="15" t="s">
        <v>35</v>
      </c>
      <c r="B26" s="6">
        <v>16</v>
      </c>
      <c r="C26" s="7">
        <f>C19+C22+SUM(C23:C25)</f>
        <v>2166431</v>
      </c>
      <c r="D26" s="12">
        <f>D19+D22+SUM(D23:D25)</f>
        <v>2223277</v>
      </c>
      <c r="E26" s="12">
        <f>E19+E22+SUM(E23:E25)</f>
        <v>8532433</v>
      </c>
      <c r="F26" s="12">
        <f>F19+F22+SUM(F23:F25)</f>
        <v>8620999</v>
      </c>
      <c r="H26" s="8"/>
      <c r="I26" s="8"/>
      <c r="J26" s="8"/>
      <c r="K26" s="8"/>
      <c r="L26" s="8"/>
      <c r="M26" s="8"/>
    </row>
    <row r="27" spans="1:13" ht="27" x14ac:dyDescent="0.25">
      <c r="A27" s="16" t="s">
        <v>36</v>
      </c>
      <c r="B27" s="6">
        <v>17</v>
      </c>
      <c r="C27" s="7">
        <f>C16-C26</f>
        <v>1050279</v>
      </c>
      <c r="D27" s="12">
        <f>D16-D26</f>
        <v>1153280</v>
      </c>
      <c r="E27" s="12">
        <f>E16-E26</f>
        <v>4745886</v>
      </c>
      <c r="F27" s="12">
        <f>F16-F26</f>
        <v>4763226</v>
      </c>
      <c r="H27" s="8"/>
      <c r="I27" s="8"/>
      <c r="J27" s="8"/>
      <c r="K27" s="8"/>
      <c r="L27" s="8"/>
      <c r="M27" s="8"/>
    </row>
    <row r="28" spans="1:13" ht="13.5" x14ac:dyDescent="0.25">
      <c r="A28" s="9" t="s">
        <v>37</v>
      </c>
      <c r="B28" s="6">
        <v>18</v>
      </c>
      <c r="C28" s="10">
        <v>241588</v>
      </c>
      <c r="D28" s="11">
        <v>255752</v>
      </c>
      <c r="E28" s="11">
        <v>1000019</v>
      </c>
      <c r="F28" s="10">
        <v>910844</v>
      </c>
      <c r="H28" s="8"/>
      <c r="I28" s="8"/>
      <c r="J28" s="8"/>
      <c r="K28" s="8"/>
      <c r="L28" s="8"/>
      <c r="M28" s="8"/>
    </row>
    <row r="29" spans="1:13" ht="13.5" x14ac:dyDescent="0.25">
      <c r="A29" s="9" t="s">
        <v>38</v>
      </c>
      <c r="B29" s="6">
        <v>19</v>
      </c>
      <c r="C29" s="10">
        <v>6</v>
      </c>
      <c r="D29" s="11">
        <v>-66</v>
      </c>
      <c r="E29" s="11">
        <v>125267</v>
      </c>
      <c r="F29" s="10">
        <v>89685</v>
      </c>
      <c r="H29" s="8"/>
      <c r="I29" s="8"/>
      <c r="J29" s="8"/>
      <c r="K29" s="8"/>
      <c r="L29" s="8"/>
      <c r="M29" s="8"/>
    </row>
    <row r="30" spans="1:13" ht="13.5" x14ac:dyDescent="0.25">
      <c r="A30" s="9" t="s">
        <v>39</v>
      </c>
      <c r="B30" s="6">
        <v>20</v>
      </c>
      <c r="C30" s="10">
        <v>16056</v>
      </c>
      <c r="D30" s="11">
        <v>15428</v>
      </c>
      <c r="E30" s="11">
        <v>-8746</v>
      </c>
      <c r="F30" s="10">
        <v>3755</v>
      </c>
      <c r="H30" s="8"/>
      <c r="I30" s="8"/>
      <c r="J30" s="8"/>
      <c r="K30" s="8"/>
      <c r="L30" s="8"/>
      <c r="M30" s="8"/>
    </row>
    <row r="31" spans="1:13" ht="13.5" x14ac:dyDescent="0.25">
      <c r="A31" s="15" t="s">
        <v>40</v>
      </c>
      <c r="B31" s="6">
        <v>21</v>
      </c>
      <c r="C31" s="7">
        <f>SUM(C29:C30)</f>
        <v>16062</v>
      </c>
      <c r="D31" s="12">
        <f>SUM(D29:D30)</f>
        <v>15362</v>
      </c>
      <c r="E31" s="12">
        <f>SUM(E29:E30)</f>
        <v>116521</v>
      </c>
      <c r="F31" s="12">
        <f>SUM(F29:F30)</f>
        <v>93440</v>
      </c>
      <c r="H31" s="8"/>
      <c r="I31" s="8"/>
      <c r="J31" s="8"/>
      <c r="K31" s="8"/>
      <c r="L31" s="8"/>
      <c r="M31" s="8"/>
    </row>
    <row r="32" spans="1:13" ht="13.5" x14ac:dyDescent="0.25">
      <c r="A32" s="14" t="s">
        <v>41</v>
      </c>
      <c r="B32" s="6">
        <v>22</v>
      </c>
      <c r="C32" s="10">
        <v>6548</v>
      </c>
      <c r="D32" s="11">
        <v>7170</v>
      </c>
      <c r="E32" s="11">
        <v>27515</v>
      </c>
      <c r="F32" s="10">
        <v>25493</v>
      </c>
      <c r="H32" s="8"/>
      <c r="I32" s="8"/>
      <c r="J32" s="8"/>
      <c r="K32" s="8"/>
      <c r="L32" s="8"/>
      <c r="M32" s="8"/>
    </row>
    <row r="33" spans="1:13" ht="13.5" x14ac:dyDescent="0.25">
      <c r="A33" s="9" t="s">
        <v>42</v>
      </c>
      <c r="B33" s="6">
        <v>23</v>
      </c>
      <c r="C33" s="7">
        <f>C27+C28+C31-C32</f>
        <v>1301381</v>
      </c>
      <c r="D33" s="12">
        <f>D27+D28+D31-D32</f>
        <v>1417224</v>
      </c>
      <c r="E33" s="12">
        <f>E27+E28+E31-E32</f>
        <v>5834911</v>
      </c>
      <c r="F33" s="12">
        <f>F27+F28+F31-F32</f>
        <v>5742017</v>
      </c>
      <c r="H33" s="8"/>
      <c r="I33" s="8"/>
      <c r="J33" s="8"/>
      <c r="K33" s="8"/>
      <c r="L33" s="8"/>
      <c r="M33" s="8"/>
    </row>
    <row r="34" spans="1:13" ht="27" x14ac:dyDescent="0.25">
      <c r="A34" s="13" t="s">
        <v>43</v>
      </c>
      <c r="B34" s="6">
        <v>24</v>
      </c>
      <c r="C34" s="7">
        <v>3363</v>
      </c>
      <c r="D34" s="12">
        <v>6307</v>
      </c>
      <c r="E34" s="12">
        <v>22770</v>
      </c>
      <c r="F34" s="10">
        <v>20319</v>
      </c>
      <c r="H34" s="8"/>
      <c r="I34" s="8"/>
      <c r="J34" s="8"/>
      <c r="K34" s="8"/>
      <c r="L34" s="8"/>
      <c r="M34" s="8"/>
    </row>
    <row r="35" spans="1:13" ht="13.5" x14ac:dyDescent="0.25">
      <c r="A35" s="9" t="s">
        <v>44</v>
      </c>
      <c r="B35" s="6">
        <v>25</v>
      </c>
      <c r="C35" s="10">
        <v>64</v>
      </c>
      <c r="D35" s="11">
        <v>97</v>
      </c>
      <c r="E35" s="11">
        <v>197</v>
      </c>
      <c r="F35" s="10">
        <v>435</v>
      </c>
      <c r="H35" s="8"/>
      <c r="I35" s="8"/>
      <c r="J35" s="8"/>
      <c r="K35" s="8"/>
      <c r="L35" s="8"/>
      <c r="M35" s="8"/>
    </row>
    <row r="36" spans="1:13" ht="13.5" x14ac:dyDescent="0.25">
      <c r="A36" s="9" t="s">
        <v>45</v>
      </c>
      <c r="B36" s="6">
        <v>26</v>
      </c>
      <c r="C36" s="10">
        <v>0</v>
      </c>
      <c r="D36" s="11">
        <v>0</v>
      </c>
      <c r="E36" s="11">
        <v>0</v>
      </c>
      <c r="F36" s="10">
        <v>0</v>
      </c>
      <c r="H36" s="8"/>
      <c r="I36" s="8"/>
      <c r="J36" s="8"/>
      <c r="K36" s="8"/>
      <c r="L36" s="8"/>
      <c r="M36" s="8"/>
    </row>
    <row r="37" spans="1:13" ht="13.5" x14ac:dyDescent="0.25">
      <c r="A37" s="9" t="s">
        <v>46</v>
      </c>
      <c r="B37" s="6">
        <v>27</v>
      </c>
      <c r="C37" s="7">
        <f>SUM(C34:C36)</f>
        <v>3427</v>
      </c>
      <c r="D37" s="12">
        <f>SUM(D34:D36)</f>
        <v>6404</v>
      </c>
      <c r="E37" s="12">
        <f>SUM(E34:E36)</f>
        <v>22967</v>
      </c>
      <c r="F37" s="12">
        <f>SUM(F34:F36)</f>
        <v>20754</v>
      </c>
      <c r="H37" s="8"/>
      <c r="I37" s="8"/>
      <c r="J37" s="8"/>
      <c r="K37" s="8"/>
      <c r="L37" s="8"/>
      <c r="M37" s="8"/>
    </row>
    <row r="38" spans="1:13" ht="27" x14ac:dyDescent="0.25">
      <c r="A38" s="16" t="s">
        <v>47</v>
      </c>
      <c r="B38" s="6">
        <v>28</v>
      </c>
      <c r="C38" s="7">
        <f>+C33-C37</f>
        <v>1297954</v>
      </c>
      <c r="D38" s="12">
        <f>+D33-D37</f>
        <v>1410820</v>
      </c>
      <c r="E38" s="12">
        <f>+E33-E37</f>
        <v>5811944</v>
      </c>
      <c r="F38" s="12">
        <f>+F33-F37</f>
        <v>5721263</v>
      </c>
      <c r="H38" s="8"/>
      <c r="I38" s="8"/>
      <c r="J38" s="8"/>
      <c r="K38" s="8"/>
      <c r="L38" s="8"/>
      <c r="M38" s="8"/>
    </row>
    <row r="39" spans="1:13" ht="13.5" x14ac:dyDescent="0.25">
      <c r="A39" s="14" t="s">
        <v>48</v>
      </c>
      <c r="B39" s="6">
        <v>29</v>
      </c>
      <c r="C39" s="10">
        <v>0</v>
      </c>
      <c r="D39" s="11">
        <v>0</v>
      </c>
      <c r="E39" s="11">
        <v>0</v>
      </c>
      <c r="F39" s="10">
        <v>0</v>
      </c>
      <c r="H39" s="8"/>
      <c r="I39" s="8"/>
      <c r="J39" s="8"/>
      <c r="K39" s="8"/>
      <c r="L39" s="8"/>
      <c r="M39" s="8"/>
    </row>
    <row r="40" spans="1:13" ht="13.5" x14ac:dyDescent="0.25">
      <c r="A40" s="9" t="s">
        <v>49</v>
      </c>
      <c r="B40" s="6">
        <v>30</v>
      </c>
      <c r="C40" s="10">
        <v>0</v>
      </c>
      <c r="D40" s="11">
        <v>0</v>
      </c>
      <c r="E40" s="11">
        <v>0</v>
      </c>
      <c r="F40" s="10">
        <v>0</v>
      </c>
      <c r="H40" s="8"/>
      <c r="I40" s="8"/>
      <c r="J40" s="8"/>
      <c r="K40" s="8"/>
      <c r="L40" s="8"/>
      <c r="M40" s="8"/>
    </row>
    <row r="41" spans="1:13" ht="13.5" x14ac:dyDescent="0.25">
      <c r="A41" s="9" t="s">
        <v>50</v>
      </c>
      <c r="B41" s="6">
        <v>31</v>
      </c>
      <c r="C41" s="7">
        <f>C33-C37-C40</f>
        <v>1297954</v>
      </c>
      <c r="D41" s="12">
        <f>D33-D37-D40</f>
        <v>1410820</v>
      </c>
      <c r="E41" s="12">
        <f>E33-E37-E40</f>
        <v>5811944</v>
      </c>
      <c r="F41" s="12">
        <f>F33-F37-F40</f>
        <v>5721263</v>
      </c>
      <c r="H41" s="8"/>
      <c r="I41" s="8"/>
      <c r="J41" s="8"/>
      <c r="K41" s="8"/>
      <c r="L41" s="8"/>
      <c r="M41" s="8"/>
    </row>
    <row r="42" spans="1:13" ht="13.5" x14ac:dyDescent="0.25">
      <c r="A42" s="9" t="s">
        <v>51</v>
      </c>
      <c r="B42" s="6">
        <v>32</v>
      </c>
      <c r="C42" s="10">
        <v>289771</v>
      </c>
      <c r="D42" s="11">
        <v>287426</v>
      </c>
      <c r="E42" s="11">
        <v>1347681</v>
      </c>
      <c r="F42" s="10">
        <v>1258521</v>
      </c>
      <c r="H42" s="8"/>
      <c r="I42" s="8"/>
      <c r="J42" s="8"/>
      <c r="K42" s="8"/>
      <c r="L42" s="8"/>
      <c r="M42" s="8"/>
    </row>
    <row r="43" spans="1:13" ht="13.5" x14ac:dyDescent="0.25">
      <c r="A43" s="9" t="s">
        <v>52</v>
      </c>
      <c r="B43" s="6">
        <v>33</v>
      </c>
      <c r="C43" s="10">
        <v>-9694</v>
      </c>
      <c r="D43" s="11">
        <v>2475</v>
      </c>
      <c r="E43" s="11">
        <v>18960</v>
      </c>
      <c r="F43" s="10">
        <v>83002</v>
      </c>
      <c r="H43" s="8"/>
      <c r="I43" s="8"/>
      <c r="J43" s="8"/>
      <c r="K43" s="8"/>
      <c r="L43" s="8"/>
      <c r="M43" s="8"/>
    </row>
    <row r="44" spans="1:13" ht="13.5" x14ac:dyDescent="0.25">
      <c r="A44" s="18" t="s">
        <v>53</v>
      </c>
      <c r="B44" s="6">
        <v>34</v>
      </c>
      <c r="C44" s="7">
        <f>C41-C42-C43</f>
        <v>1017877</v>
      </c>
      <c r="D44" s="12">
        <f>D41-D42-D43</f>
        <v>1120919</v>
      </c>
      <c r="E44" s="12">
        <f>E41-E42-E43</f>
        <v>4445303</v>
      </c>
      <c r="F44" s="12">
        <f>F41-F42-F43</f>
        <v>4379740</v>
      </c>
      <c r="H44" s="8"/>
      <c r="I44" s="8"/>
      <c r="J44" s="8"/>
      <c r="K44" s="8"/>
      <c r="L44" s="8"/>
      <c r="M44" s="8"/>
    </row>
    <row r="45" spans="1:13" ht="13.5" x14ac:dyDescent="0.25">
      <c r="A45" s="19" t="s">
        <v>54</v>
      </c>
      <c r="B45" s="6">
        <v>35</v>
      </c>
      <c r="C45" s="10">
        <v>0</v>
      </c>
      <c r="D45" s="10">
        <v>0</v>
      </c>
      <c r="E45" s="10">
        <v>0</v>
      </c>
      <c r="F45" s="10">
        <v>0</v>
      </c>
      <c r="H45" s="8"/>
      <c r="I45" s="8"/>
      <c r="J45" s="8"/>
      <c r="K45" s="8"/>
      <c r="L45" s="8"/>
      <c r="M45" s="8"/>
    </row>
    <row r="46" spans="1:13" ht="13.5" x14ac:dyDescent="0.25">
      <c r="A46" s="19" t="s">
        <v>55</v>
      </c>
      <c r="B46" s="6">
        <v>36</v>
      </c>
      <c r="C46" s="10">
        <v>0</v>
      </c>
      <c r="D46" s="10">
        <v>0</v>
      </c>
      <c r="E46" s="10">
        <v>0</v>
      </c>
      <c r="F46" s="10">
        <v>0</v>
      </c>
      <c r="H46" s="8"/>
      <c r="I46" s="8"/>
      <c r="J46" s="8"/>
      <c r="K46" s="8"/>
      <c r="L46" s="8"/>
      <c r="M46" s="8"/>
    </row>
    <row r="47" spans="1:13" ht="13.5" x14ac:dyDescent="0.25">
      <c r="A47" s="20" t="s">
        <v>56</v>
      </c>
      <c r="B47" s="6">
        <v>37</v>
      </c>
      <c r="C47" s="7">
        <f>C44+C45+C46</f>
        <v>1017877</v>
      </c>
      <c r="D47" s="7">
        <f>D44+D45+D46</f>
        <v>1120919</v>
      </c>
      <c r="E47" s="7">
        <f>E44+E45+E46</f>
        <v>4445303</v>
      </c>
      <c r="F47" s="7">
        <f>F44+F45+F46</f>
        <v>4379740</v>
      </c>
      <c r="G47" s="8"/>
      <c r="H47" s="8"/>
      <c r="I47" s="8"/>
      <c r="J47" s="8"/>
      <c r="K47" s="8"/>
      <c r="L47" s="8"/>
      <c r="M47" s="8"/>
    </row>
    <row r="48" spans="1:13" ht="13.5" x14ac:dyDescent="0.25">
      <c r="A48" s="21" t="s">
        <v>57</v>
      </c>
      <c r="B48" s="6">
        <v>38</v>
      </c>
      <c r="C48" s="10">
        <v>0</v>
      </c>
      <c r="D48" s="10">
        <v>0</v>
      </c>
      <c r="E48" s="10">
        <v>0</v>
      </c>
      <c r="F48" s="10">
        <v>0</v>
      </c>
      <c r="H48" s="8"/>
      <c r="I48" s="8"/>
      <c r="J48" s="8"/>
      <c r="K48" s="8"/>
      <c r="L48" s="8"/>
      <c r="M48" s="8"/>
    </row>
    <row r="49" spans="1:13" ht="13.5" x14ac:dyDescent="0.25">
      <c r="A49" s="21" t="s">
        <v>58</v>
      </c>
      <c r="B49" s="6">
        <v>39</v>
      </c>
      <c r="C49" s="10">
        <v>0</v>
      </c>
      <c r="D49" s="10">
        <v>0</v>
      </c>
      <c r="E49" s="10">
        <v>0</v>
      </c>
      <c r="F49" s="10">
        <v>0</v>
      </c>
      <c r="H49" s="8"/>
      <c r="I49" s="8"/>
      <c r="J49" s="8"/>
      <c r="K49" s="8"/>
      <c r="L49" s="8"/>
      <c r="M49" s="8"/>
    </row>
    <row r="50" spans="1:13" ht="13.5" x14ac:dyDescent="0.25">
      <c r="A50" s="21" t="s">
        <v>59</v>
      </c>
      <c r="B50" s="6">
        <v>40</v>
      </c>
      <c r="C50" s="10">
        <v>0</v>
      </c>
      <c r="D50" s="10">
        <v>0</v>
      </c>
      <c r="E50" s="10">
        <v>0</v>
      </c>
      <c r="F50" s="10">
        <v>0</v>
      </c>
      <c r="H50" s="8"/>
      <c r="I50" s="8"/>
      <c r="J50" s="8"/>
      <c r="K50" s="8"/>
      <c r="L50" s="8"/>
      <c r="M50" s="8"/>
    </row>
    <row r="51" spans="1:13" ht="13.5" x14ac:dyDescent="0.25">
      <c r="A51" s="21" t="s">
        <v>60</v>
      </c>
      <c r="B51" s="6">
        <v>41</v>
      </c>
      <c r="C51" s="10">
        <v>0</v>
      </c>
      <c r="D51" s="10">
        <v>0</v>
      </c>
      <c r="E51" s="10">
        <v>0</v>
      </c>
      <c r="F51" s="10">
        <v>0</v>
      </c>
      <c r="H51" s="8"/>
      <c r="I51" s="8"/>
      <c r="J51" s="8"/>
      <c r="K51" s="8"/>
      <c r="L51" s="8"/>
      <c r="M51" s="8"/>
    </row>
    <row r="52" spans="1:13" ht="13.5" x14ac:dyDescent="0.25">
      <c r="A52" s="21" t="s">
        <v>61</v>
      </c>
      <c r="B52" s="6">
        <v>42</v>
      </c>
      <c r="C52" s="7">
        <f>C47+SUM(C48:C50)-C51</f>
        <v>1017877</v>
      </c>
      <c r="D52" s="7">
        <f>D47+SUM(D48:D50)-D51</f>
        <v>1120919</v>
      </c>
      <c r="E52" s="7">
        <f>E47+SUM(E48:E50)-E51</f>
        <v>4445303</v>
      </c>
      <c r="F52" s="7">
        <f>F47+SUM(F48:F50)-F51</f>
        <v>4379740</v>
      </c>
      <c r="H52" s="8"/>
      <c r="I52" s="8"/>
      <c r="J52" s="8"/>
      <c r="K52" s="8"/>
      <c r="L52" s="8"/>
      <c r="M52" s="8"/>
    </row>
    <row r="53" spans="1:13" ht="13.5" x14ac:dyDescent="0.25">
      <c r="A53" s="22" t="s">
        <v>62</v>
      </c>
      <c r="B53" s="6">
        <v>43</v>
      </c>
      <c r="C53" s="10">
        <v>-197</v>
      </c>
      <c r="D53" s="10">
        <v>-178</v>
      </c>
      <c r="E53" s="10">
        <v>-251</v>
      </c>
      <c r="F53" s="10">
        <v>-142</v>
      </c>
      <c r="H53" s="8"/>
      <c r="I53" s="8"/>
      <c r="J53" s="8"/>
      <c r="K53" s="8"/>
      <c r="L53" s="8"/>
      <c r="M53" s="8"/>
    </row>
    <row r="54" spans="1:13" ht="13.5" x14ac:dyDescent="0.25">
      <c r="A54" s="22" t="s">
        <v>63</v>
      </c>
      <c r="B54" s="6">
        <v>44</v>
      </c>
      <c r="C54" s="7">
        <f>+C52-C53</f>
        <v>1018074</v>
      </c>
      <c r="D54" s="7">
        <f>+D52-D53</f>
        <v>1121097</v>
      </c>
      <c r="E54" s="7">
        <f>+E52-E53</f>
        <v>4445554</v>
      </c>
      <c r="F54" s="7">
        <f>+F52-F53</f>
        <v>4379882</v>
      </c>
      <c r="H54" s="8"/>
      <c r="I54" s="8"/>
      <c r="J54" s="8"/>
      <c r="K54" s="8"/>
      <c r="L54" s="8"/>
      <c r="M54" s="8"/>
    </row>
    <row r="55" spans="1:13" ht="13.5" x14ac:dyDescent="0.25">
      <c r="A55" s="22" t="s">
        <v>64</v>
      </c>
      <c r="B55" s="6">
        <v>45</v>
      </c>
      <c r="C55" s="23">
        <v>112.36</v>
      </c>
      <c r="D55" s="23">
        <v>123.72721535877015</v>
      </c>
      <c r="E55" s="23">
        <v>490.62</v>
      </c>
      <c r="F55" s="23">
        <v>483.37530424218505</v>
      </c>
      <c r="H55" s="8"/>
      <c r="I55" s="8"/>
      <c r="J55" s="8"/>
      <c r="K55" s="8"/>
      <c r="L55" s="8"/>
      <c r="M55" s="8"/>
    </row>
    <row r="56" spans="1:13" ht="13.5" x14ac:dyDescent="0.25">
      <c r="A56" s="22" t="s">
        <v>65</v>
      </c>
      <c r="B56" s="6">
        <v>46</v>
      </c>
      <c r="C56" s="23">
        <v>112.36</v>
      </c>
      <c r="D56" s="23">
        <v>123.72721535877015</v>
      </c>
      <c r="E56" s="23">
        <v>490.62</v>
      </c>
      <c r="F56" s="23">
        <v>483.37530424218505</v>
      </c>
      <c r="H56" s="8"/>
      <c r="I56" s="8"/>
      <c r="J56" s="8"/>
      <c r="K56" s="8"/>
      <c r="L56" s="8"/>
      <c r="M56" s="8"/>
    </row>
    <row r="57" spans="1:13" ht="13.5" x14ac:dyDescent="0.25">
      <c r="A57" s="21" t="s">
        <v>66</v>
      </c>
      <c r="B57" s="6">
        <v>47</v>
      </c>
      <c r="C57" s="10">
        <v>270000</v>
      </c>
      <c r="D57" s="10">
        <v>270000</v>
      </c>
      <c r="E57" s="10">
        <v>1080000</v>
      </c>
      <c r="F57" s="10">
        <v>1280000</v>
      </c>
      <c r="H57" s="8"/>
      <c r="I57" s="8"/>
      <c r="J57" s="8"/>
      <c r="K57" s="8"/>
      <c r="L57" s="8"/>
      <c r="M57" s="8"/>
    </row>
    <row r="58" spans="1:13" ht="13.5" x14ac:dyDescent="0.25">
      <c r="A58" s="21" t="s">
        <v>67</v>
      </c>
      <c r="B58" s="6">
        <v>48</v>
      </c>
      <c r="C58" s="10">
        <v>0</v>
      </c>
      <c r="D58" s="10">
        <v>0</v>
      </c>
      <c r="E58" s="10">
        <v>0</v>
      </c>
      <c r="F58" s="10">
        <v>0</v>
      </c>
      <c r="H58" s="8"/>
      <c r="I58" s="8"/>
      <c r="J58" s="8"/>
      <c r="K58" s="8"/>
      <c r="L58" s="8"/>
      <c r="M58" s="8"/>
    </row>
    <row r="59" spans="1:13" ht="13.5" x14ac:dyDescent="0.25">
      <c r="A59" s="24" t="s">
        <v>68</v>
      </c>
      <c r="B59" s="6">
        <v>49</v>
      </c>
      <c r="C59" s="23">
        <f>+C26/C16*100</f>
        <v>67.349279232507755</v>
      </c>
      <c r="D59" s="23">
        <f>+D26/D16*100</f>
        <v>65.84449781241662</v>
      </c>
      <c r="E59" s="23">
        <f>+E26/E16*100</f>
        <v>64.258382405182473</v>
      </c>
      <c r="F59" s="23">
        <f>+F26/F16*100</f>
        <v>64.41164131654989</v>
      </c>
      <c r="H59" s="8"/>
      <c r="I59" s="8"/>
      <c r="J59" s="8"/>
      <c r="K59" s="8"/>
      <c r="L59" s="8"/>
      <c r="M59" s="8"/>
    </row>
    <row r="60" spans="1:13" ht="13.5" x14ac:dyDescent="0.25">
      <c r="A60" s="9" t="s">
        <v>69</v>
      </c>
      <c r="B60" s="6">
        <v>50</v>
      </c>
      <c r="C60" s="23">
        <f>(C19+C22)/C16*100</f>
        <v>26.486938517926699</v>
      </c>
      <c r="D60" s="23">
        <f>(D19+D22)/D16*100</f>
        <v>24.280265370908889</v>
      </c>
      <c r="E60" s="23">
        <f>(E19+E22)/E16*100</f>
        <v>24.336137729482175</v>
      </c>
      <c r="F60" s="23">
        <f>(F19+F22)/F16*100</f>
        <v>24.006545018482576</v>
      </c>
      <c r="H60" s="8"/>
      <c r="I60" s="8"/>
      <c r="J60" s="8"/>
      <c r="K60" s="8"/>
      <c r="L60" s="8"/>
      <c r="M60" s="8"/>
    </row>
    <row r="61" spans="1:13" ht="13.5" x14ac:dyDescent="0.25">
      <c r="A61" s="9" t="s">
        <v>70</v>
      </c>
      <c r="B61" s="6">
        <v>51</v>
      </c>
      <c r="C61" s="23">
        <f>(C23+C24)/C16*100</f>
        <v>29.805888625334582</v>
      </c>
      <c r="D61" s="23">
        <f>(D23+D24)/D16*100</f>
        <v>29.681595779369342</v>
      </c>
      <c r="E61" s="23">
        <f>(E23+E24)/E16*100</f>
        <v>28.604110204010009</v>
      </c>
      <c r="F61" s="23">
        <f>(F23+F24)/F16*100</f>
        <v>28.971344997562433</v>
      </c>
      <c r="H61" s="8"/>
      <c r="I61" s="8"/>
      <c r="J61" s="8"/>
      <c r="K61" s="8"/>
      <c r="L61" s="8"/>
      <c r="M61" s="8"/>
    </row>
    <row r="62" spans="1:13" ht="27" x14ac:dyDescent="0.25">
      <c r="A62" s="5" t="s">
        <v>71</v>
      </c>
      <c r="B62" s="6">
        <v>52</v>
      </c>
      <c r="C62" s="7">
        <f>+C27</f>
        <v>1050279</v>
      </c>
      <c r="D62" s="7">
        <f>+D27</f>
        <v>1153280</v>
      </c>
      <c r="E62" s="7">
        <f>+E27</f>
        <v>4745886</v>
      </c>
      <c r="F62" s="7">
        <f>+F27</f>
        <v>4763226</v>
      </c>
      <c r="H62" s="8"/>
      <c r="I62" s="8"/>
      <c r="J62" s="8"/>
      <c r="K62" s="8"/>
      <c r="L62" s="8"/>
      <c r="M62" s="8"/>
    </row>
    <row r="63" spans="1:13" ht="13.5" x14ac:dyDescent="0.25">
      <c r="A63" s="25" t="s">
        <v>72</v>
      </c>
      <c r="B63" s="6">
        <v>53</v>
      </c>
      <c r="C63" s="10">
        <f t="shared" ref="C63:F64" si="0">-C42</f>
        <v>-289771</v>
      </c>
      <c r="D63" s="10">
        <f t="shared" si="0"/>
        <v>-287426</v>
      </c>
      <c r="E63" s="10">
        <f t="shared" si="0"/>
        <v>-1347681</v>
      </c>
      <c r="F63" s="10">
        <f t="shared" si="0"/>
        <v>-1258521</v>
      </c>
      <c r="H63" s="8"/>
      <c r="I63" s="8"/>
      <c r="J63" s="8"/>
      <c r="K63" s="8"/>
      <c r="L63" s="8"/>
      <c r="M63" s="8"/>
    </row>
    <row r="64" spans="1:13" ht="13.5" x14ac:dyDescent="0.25">
      <c r="A64" s="25" t="s">
        <v>73</v>
      </c>
      <c r="B64" s="6">
        <v>54</v>
      </c>
      <c r="C64" s="10">
        <f t="shared" si="0"/>
        <v>9694</v>
      </c>
      <c r="D64" s="10">
        <f t="shared" si="0"/>
        <v>-2475</v>
      </c>
      <c r="E64" s="10">
        <f t="shared" si="0"/>
        <v>-18960</v>
      </c>
      <c r="F64" s="10">
        <f t="shared" si="0"/>
        <v>-83002</v>
      </c>
      <c r="H64" s="8"/>
      <c r="I64" s="8"/>
      <c r="J64" s="8"/>
      <c r="K64" s="8"/>
      <c r="L64" s="8"/>
      <c r="M64" s="8"/>
    </row>
    <row r="65" spans="1:13" ht="13.5" x14ac:dyDescent="0.25">
      <c r="A65" s="9" t="s">
        <v>74</v>
      </c>
      <c r="B65" s="6">
        <v>55</v>
      </c>
      <c r="C65" s="10">
        <v>-30597</v>
      </c>
      <c r="D65" s="10">
        <v>-29286</v>
      </c>
      <c r="E65" s="10">
        <v>-114215</v>
      </c>
      <c r="F65" s="10">
        <v>-106841</v>
      </c>
      <c r="H65" s="8"/>
      <c r="I65" s="8"/>
      <c r="J65" s="8"/>
      <c r="K65" s="8"/>
      <c r="L65" s="8"/>
      <c r="M65" s="8"/>
    </row>
    <row r="66" spans="1:13" ht="13.5" x14ac:dyDescent="0.25">
      <c r="A66" s="9" t="s">
        <v>75</v>
      </c>
      <c r="B66" s="6">
        <v>56</v>
      </c>
      <c r="C66" s="10">
        <v>9023</v>
      </c>
      <c r="D66" s="10">
        <v>8822</v>
      </c>
      <c r="E66" s="10">
        <v>39631</v>
      </c>
      <c r="F66" s="10">
        <v>39087</v>
      </c>
      <c r="H66" s="8"/>
      <c r="I66" s="8"/>
      <c r="J66" s="8"/>
      <c r="K66" s="8"/>
      <c r="L66" s="8"/>
      <c r="M66" s="8"/>
    </row>
    <row r="67" spans="1:13" ht="13.5" x14ac:dyDescent="0.25">
      <c r="A67" s="26" t="s">
        <v>76</v>
      </c>
      <c r="B67" s="27">
        <v>57</v>
      </c>
      <c r="C67" s="28">
        <f>C62+SUM(C63:C66)</f>
        <v>748628</v>
      </c>
      <c r="D67" s="28">
        <f>D62+SUM(D63:D66)</f>
        <v>842915</v>
      </c>
      <c r="E67" s="28">
        <f>E62+SUM(E63:E66)</f>
        <v>3304661</v>
      </c>
      <c r="F67" s="28">
        <f>F62+SUM(F63:F66)</f>
        <v>3353949</v>
      </c>
      <c r="H67" s="8"/>
      <c r="I67" s="8"/>
      <c r="J67" s="8"/>
      <c r="K67" s="8"/>
      <c r="L67" s="8"/>
      <c r="M67" s="8"/>
    </row>
    <row r="68" spans="1:13" ht="13.5" x14ac:dyDescent="0.25">
      <c r="A68" s="52"/>
      <c r="B68" s="53"/>
      <c r="C68" s="53"/>
      <c r="D68" s="53"/>
      <c r="E68" s="53"/>
      <c r="F68" s="54"/>
      <c r="J68" s="8"/>
      <c r="K68" s="8"/>
      <c r="L68" s="8"/>
      <c r="M68" s="8"/>
    </row>
    <row r="69" spans="1:13" ht="72.75" customHeight="1" x14ac:dyDescent="0.25">
      <c r="A69" s="39" t="s">
        <v>77</v>
      </c>
      <c r="B69" s="40"/>
      <c r="C69" s="40"/>
      <c r="D69" s="40"/>
      <c r="E69" s="40"/>
      <c r="F69" s="41"/>
      <c r="J69" s="8"/>
      <c r="K69" s="8"/>
      <c r="L69" s="8"/>
      <c r="M69" s="8"/>
    </row>
    <row r="70" spans="1:13" ht="13.5" x14ac:dyDescent="0.25">
      <c r="A70" s="29" t="s">
        <v>78</v>
      </c>
      <c r="F70" s="30"/>
    </row>
    <row r="71" spans="1:13" ht="20.25" customHeight="1" x14ac:dyDescent="0.25">
      <c r="A71" s="31" t="s">
        <v>79</v>
      </c>
      <c r="F71" s="30"/>
    </row>
    <row r="72" spans="1:13" ht="179.25" customHeight="1" x14ac:dyDescent="0.25">
      <c r="A72" s="42" t="s">
        <v>80</v>
      </c>
      <c r="B72" s="43"/>
      <c r="C72" s="43"/>
      <c r="D72" s="43"/>
      <c r="E72" s="43"/>
      <c r="F72" s="44"/>
    </row>
    <row r="73" spans="1:13" ht="15" customHeight="1" x14ac:dyDescent="0.25">
      <c r="A73" s="32" t="s">
        <v>81</v>
      </c>
      <c r="B73" s="33"/>
      <c r="C73" s="33"/>
      <c r="D73" s="33"/>
      <c r="E73" s="33"/>
      <c r="F73" s="34"/>
    </row>
    <row r="74" spans="1:13" ht="57" customHeight="1" x14ac:dyDescent="0.25">
      <c r="A74" s="45" t="s">
        <v>82</v>
      </c>
      <c r="B74" s="46"/>
      <c r="C74" s="46"/>
      <c r="D74" s="46"/>
      <c r="E74" s="46"/>
      <c r="F74" s="47"/>
    </row>
    <row r="75" spans="1:13" ht="15" customHeight="1" x14ac:dyDescent="0.25">
      <c r="A75" s="35" t="s">
        <v>85</v>
      </c>
      <c r="F75" s="30"/>
    </row>
    <row r="76" spans="1:13" ht="15" customHeight="1" x14ac:dyDescent="0.25">
      <c r="A76" s="35" t="s">
        <v>83</v>
      </c>
      <c r="F76" s="30"/>
    </row>
    <row r="77" spans="1:13" ht="15" customHeight="1" x14ac:dyDescent="0.25">
      <c r="A77" s="55" t="s">
        <v>87</v>
      </c>
      <c r="B77" s="36"/>
      <c r="C77" s="1" t="s">
        <v>86</v>
      </c>
      <c r="F77" s="30"/>
    </row>
    <row r="78" spans="1:13" ht="8.25" customHeight="1" x14ac:dyDescent="0.25">
      <c r="A78" s="37"/>
      <c r="B78" s="17"/>
      <c r="C78" s="17"/>
      <c r="D78" s="17"/>
      <c r="E78" s="17"/>
      <c r="F78" s="38"/>
    </row>
  </sheetData>
  <sheetProtection formatCells="0" formatColumns="0" formatRows="0"/>
  <protectedRanges>
    <protectedRange sqref="B4" name="Year"/>
    <protectedRange sqref="D20:D21 D23:D25 D28:D30 D32 D34:D36 D38:D40 D42:D43 D45:D46 D48:D51 D53:D59 D65:D66 D11:D18 F28:F30 F32 F34:F36 F38:F40 F42:F43 F45:F46 F48:F51 F53:F59 F65:F66 F11:F25" name="Revenue"/>
    <protectedRange sqref="D78:E78" name="Signator"/>
    <protectedRange sqref="C11:C18 C20:C21 C23:C25 C28:C30 C32 C34:C36 C38:C40 C42:C43 C45:C46 C48:C51 C65:C66 C53:C59" name="Revenue_1"/>
    <protectedRange sqref="E20:E21 E23:E25 E11:E18 E28:E30 E32 E34:E36 E38:E40 E42:E43 E45:E46 E48:E51 E53:E59 E65:E66" name="Revenue_2"/>
  </protectedRanges>
  <mergeCells count="8">
    <mergeCell ref="A69:F69"/>
    <mergeCell ref="A72:F72"/>
    <mergeCell ref="A74:F74"/>
    <mergeCell ref="A9:A10"/>
    <mergeCell ref="B9:B10"/>
    <mergeCell ref="C9:D9"/>
    <mergeCell ref="E9:F9"/>
    <mergeCell ref="A68:F68"/>
  </mergeCells>
  <printOptions horizontalCentered="1"/>
  <pageMargins left="0.5" right="0.5" top="0.5" bottom="0.5" header="0.5" footer="0.5"/>
  <pageSetup scale="44" fitToHeight="0" orientation="portrait" r:id="rId1"/>
  <headerFooter alignWithMargins="0"/>
  <rowBreaks count="1" manualBreakCount="1">
    <brk id="6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Magro, Anthony</dc:creator>
  <cp:lastModifiedBy>Hall Hixon, Taylor</cp:lastModifiedBy>
  <dcterms:created xsi:type="dcterms:W3CDTF">2025-01-30T20:05:27Z</dcterms:created>
  <dcterms:modified xsi:type="dcterms:W3CDTF">2025-05-05T13:35:56Z</dcterms:modified>
</cp:coreProperties>
</file>