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Q4\"/>
    </mc:Choice>
  </mc:AlternateContent>
  <xr:revisionPtr revIDLastSave="0" documentId="8_{AA696DAE-7B11-4579-893C-4A8F437B51D3}" xr6:coauthVersionLast="47" xr6:coauthVersionMax="47" xr10:uidLastSave="{00000000-0000-0000-0000-000000000000}"/>
  <bookViews>
    <workbookView xWindow="-120" yWindow="-120" windowWidth="29040" windowHeight="15840" xr2:uid="{724048A3-8E4D-4596-800C-55CD5CD6793B}"/>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[2]Contents!$FG$331</definedName>
    <definedName name="\I">'[3]Paducah&amp;Louisville'!#REF!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#N/A</definedName>
    <definedName name="________Jan06">#N/A</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5">'[5]410-P51'!#REF!</definedName>
    <definedName name="_46">'[5]410-P51'!#REF!</definedName>
    <definedName name="_47">'[5]410-P51'!#REF!</definedName>
    <definedName name="_48">'[5]410-P51'!#REF!</definedName>
    <definedName name="_49">'[5]410-P51'!#REF!</definedName>
    <definedName name="_4SEGMENTS_YTD">#REF!</definedName>
    <definedName name="_5">#REF!</definedName>
    <definedName name="_50">'[5]410-P51'!#REF!</definedName>
    <definedName name="_5OTH_INC_HC">'[6]OthInc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'[7]DETAIL RECORDS'!#REF!</definedName>
    <definedName name="_Key2" hidden="1">'[7]DETAIL RECORDS'!#REF!</definedName>
    <definedName name="_Lit1">#REF!</definedName>
    <definedName name="_Lit2">#REF!</definedName>
    <definedName name="_Lit3">#REF!</definedName>
    <definedName name="_low2">#REF!</definedName>
    <definedName name="_Low3">#REF!</definedName>
    <definedName name="_Low4">#REF!</definedName>
    <definedName name="_MPLNI">'[1]Sch 210'!$L$226,'[1]Sch 210'!$O$226</definedName>
    <definedName name="_MPLOPEXP">'[1]Sch 210'!$L$75,'[1]Sch 210'!$O$75</definedName>
    <definedName name="_MPLREV">'[1]Sch 210'!$L$37,'[1]Sch 210'!$O$37</definedName>
    <definedName name="_Order1" hidden="1">255</definedName>
    <definedName name="_Order2" hidden="1">255</definedName>
    <definedName name="_PROPADJ">'[1]Sch 210'!$M$205,'[1]Sch 210'!$R$205,'[1]Sch 210'!$S$205</definedName>
    <definedName name="_PROPADJTAX">'[1]Sch 210'!$M$219,'[1]Sch 210'!$R$219,'[1]Sch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'[7]DETAIL RECORDS'!#REF!</definedName>
    <definedName name="_SUB01">'[8]Equipment - Gardner'!#REF!</definedName>
    <definedName name="_SUB013018">'[8]Equipment - Gardner'!#REF!</definedName>
    <definedName name="_SUB02">'[8]Equipment - Gardner'!#REF!</definedName>
    <definedName name="_SUB023018">'[8]Equipment - Gardner'!#REF!</definedName>
    <definedName name="_SUB03">'[8]Equipment - Gardner'!#REF!</definedName>
    <definedName name="_SUB033018">'[8]Equipment - Gardner'!#REF!</definedName>
    <definedName name="_SUB04">'[8]Equipment - Gardner'!#REF!</definedName>
    <definedName name="_SUB043018">'[8]Equipment - Gardner'!#REF!</definedName>
    <definedName name="_SUB05">'[8]Equipment - Gardner'!#REF!</definedName>
    <definedName name="_SUB06">'[8]Equipment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'[9]Depreciation Book&amp;Tax'!#REF!</definedName>
    <definedName name="ACEROW">'[9]Depreciation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'[10]Mod Output-Allocated Rev By St'!$C$8:$E$58</definedName>
    <definedName name="Allowance">#REF!</definedName>
    <definedName name="AllTables">{1}</definedName>
    <definedName name="AMTFC">'[9]Depreciation Book&amp;Tax'!#REF!</definedName>
    <definedName name="AMTROW">'[9]Depreciation Book&amp;Tax'!#REF!</definedName>
    <definedName name="Annual_interest_rate">[11]C100!$C$5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[12]ACCTBAL!#REF!</definedName>
    <definedName name="AVP_Corporate_Communications">#REF!</definedName>
    <definedName name="b">#N/A</definedName>
    <definedName name="B_">[13]WP1a!#REF!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'[14]Balance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IF([11]C100!XFC1&lt;&gt;"",[11]C100!D1048576,"")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'[15]BS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[2]Contents!$F$13</definedName>
    <definedName name="cats">#REF!</definedName>
    <definedName name="CBUS">#REF!</definedName>
    <definedName name="CCODETR">#REF!</definedName>
    <definedName name="CD">#REF!</definedName>
    <definedName name="CDATE">[2]Contents!$AC$63</definedName>
    <definedName name="CDATENUM">[2]Contents!$AC$65</definedName>
    <definedName name="CDAY">[2]Contents!$C$9</definedName>
    <definedName name="CDAYTX">[2]Contents!$AA$35</definedName>
    <definedName name="change1">'[16]Freight 6-06'!#REF!</definedName>
    <definedName name="ChartOfAccountsID1">#REF!</definedName>
    <definedName name="ChartwDiesel">{"Client Name or Project Name"}</definedName>
    <definedName name="CLD">#REF!</definedName>
    <definedName name="CLL">#REF!</definedName>
    <definedName name="CM_DEP">#REF!</definedName>
    <definedName name="CMONTH">[2]Contents!$C$7</definedName>
    <definedName name="CMONTHTX">[2]Contents!$Z$35</definedName>
    <definedName name="COLLECT">'[17]Interest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[18]Cover!#REF!</definedName>
    <definedName name="COPY">'[19]Amro 2'!#REF!</definedName>
    <definedName name="copy3">'[20]2)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'[21]Detail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IF([11]C100!XEY1&lt;&gt;"",[11]C100!A1048576+[11]C100!XFB1,"")</definedName>
    <definedName name="Cur_Month">#REF!</definedName>
    <definedName name="CURR_MONTH">#REF!</definedName>
    <definedName name="Current_">#REF!</definedName>
    <definedName name="CYEAR">[2]Contents!$C$11</definedName>
    <definedName name="CYEARTX">[2]Contents!$AB$35</definedName>
    <definedName name="cyr">[22]Input!$B$2</definedName>
    <definedName name="CYRTX">[2]Contents!$AC$35</definedName>
    <definedName name="d">#REF!</definedName>
    <definedName name="d.py">#REF!</definedName>
    <definedName name="D_">[13]WP1a!#REF!</definedName>
    <definedName name="D_BOY">[23]Results!$B$6:$B$6</definedName>
    <definedName name="D_EOY">[23]Results!$C$6:$C$6</definedName>
    <definedName name="DATA">#REF!</definedName>
    <definedName name="DATA_AREA">[24]hypna!#REF!</definedName>
    <definedName name="DATA0206">#REF!</definedName>
    <definedName name="DATA1">#REF!</definedName>
    <definedName name="DATA2">#REF!</definedName>
    <definedName name="DATE">'[21]Detail of Paid Loss'!#REF!</definedName>
    <definedName name="DATEDATA">'[25]FCAR PLAN'!#REF!</definedName>
    <definedName name="DATETABLE">[2]Contents!$Z$43:$AM$54</definedName>
    <definedName name="DAYS1">'[3]Paducah&amp;Louisville'!#REF!</definedName>
    <definedName name="DAYS2">'[3]Paducah&amp;Louisville'!#REF!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'[26]DEPR LOT'!$A$1:$Q$30</definedName>
    <definedName name="DeprateGAAP">'[27]Depr_Lot GAAP'!$A$1:$P$23</definedName>
    <definedName name="DEPREC">#REF!</definedName>
    <definedName name="DERPPRT">#REF!</definedName>
    <definedName name="descriptions">[27]Descriptions!$A$1:$B$27</definedName>
    <definedName name="df">#REF!</definedName>
    <definedName name="dfdfa">#REF!</definedName>
    <definedName name="Dfile">#REF!</definedName>
    <definedName name="Diff">#REF!</definedName>
    <definedName name="Diff1">#REF!</definedName>
    <definedName name="Diff12">#REF!</definedName>
    <definedName name="DmdSmryByOSt">'[10]Smry Dmd by O St'!$B$7:$E$32</definedName>
    <definedName name="DStatesInModelOutput">'[10]Smry Units &amp; Rev By D State'!$B$1:$E$45</definedName>
    <definedName name="Dsupp">#REF!</definedName>
    <definedName name="e">#REF!</definedName>
    <definedName name="E_">[13]WP1a!#REF!</definedName>
    <definedName name="EFT">#REF!</definedName>
    <definedName name="ELIM">#REF!</definedName>
    <definedName name="elim2">#REF!</definedName>
    <definedName name="EmpID">#REF!</definedName>
    <definedName name="End">'[28]2007 Plan by LOB'!#REF!</definedName>
    <definedName name="Ending.Balance">IF([11]C100!XEZ1&lt;&gt;"",[11]C100!XFB1-[11]C100!XFD1,"")</definedName>
    <definedName name="engr_97">#REF!</definedName>
    <definedName name="ENTERMISC">[2]Contents!$BA$89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'[21]Detail of Paid Loss'!#REF!</definedName>
    <definedName name="f">#REF!</definedName>
    <definedName name="F_">[13]WP1a!#REF!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'[29]WP-8'!$E$14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[11]C100!$C$8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'[30]Freight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[31]ImpactTypes!$E$2:$E$24</definedName>
    <definedName name="Fruit">#REF!</definedName>
    <definedName name="FUEL">#REF!</definedName>
    <definedName name="fuel2">#REF!</definedName>
    <definedName name="FunctionalCurrency1">#REF!</definedName>
    <definedName name="g">#REF!</definedName>
    <definedName name="G_">[13]WP1a!#REF!</definedName>
    <definedName name="GAAPReserve">[27]Reserve!$A$17:$D$20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'[32]Band Sched'!$B$2:$L$14</definedName>
    <definedName name="GRNB">#REF!</definedName>
    <definedName name="GRTE">#REF!</definedName>
    <definedName name="GTWLevelPayments">#REF!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[2]Contents!$A$1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'[3]Paducah&amp;Louisville'!#REF!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'[15]IS Consol upload'!$F$15:$U$213</definedName>
    <definedName name="ItemTypes">[31]ImpactTypes!$A$2:$A$11</definedName>
    <definedName name="IV">#REF!</definedName>
    <definedName name="IX">#REF!</definedName>
    <definedName name="j">#REF!</definedName>
    <definedName name="JAN">#REF!</definedName>
    <definedName name="JB_Payment_History">#REF!</definedName>
    <definedName name="JE">#REF!</definedName>
    <definedName name="JE_GAIN">[13]JE!#REF!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'[33]P&amp;L'!$A$294:$I$434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[23]Results!$B$7:$B$7</definedName>
    <definedName name="LTR_EOY">[23]Results!$C$7:$C$7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[2]Contents!$FF$331:$FG$332</definedName>
    <definedName name="MACROS">#REF!</definedName>
    <definedName name="MANAGEMENT">#REF!</definedName>
    <definedName name="MAR">#REF!</definedName>
    <definedName name="mashni">#N/A</definedName>
    <definedName name="master_def">'[28]2007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'[3]Paducah&amp;Louisville'!#REF!</definedName>
    <definedName name="Mexico">#REF!</definedName>
    <definedName name="Mexico1">#REF!</definedName>
    <definedName name="Mexico2">#REF!</definedName>
    <definedName name="Mexico3">#REF!</definedName>
    <definedName name="MICP">#REF!</definedName>
    <definedName name="MISCTABLE">[2]Contents!$BC$90:$BN$120</definedName>
    <definedName name="ML">#REF!</definedName>
    <definedName name="MM">#REF!</definedName>
    <definedName name="MON_YR">[2]Contents!$AC$61</definedName>
    <definedName name="MONTH">[2]Contents!$AC$59</definedName>
    <definedName name="monthlook">#REF!</definedName>
    <definedName name="monthlook2">#REF!</definedName>
    <definedName name="monthlook3">#REF!</definedName>
    <definedName name="MONTHS">[2]Contents!$AC$77</definedName>
    <definedName name="MPct">#REF!</definedName>
    <definedName name="MSEGSUM">#REF!</definedName>
    <definedName name="MultiLevelRacks">#REF!</definedName>
    <definedName name="mw">#REF!</definedName>
    <definedName name="Name">#REF!</definedName>
    <definedName name="NATURAL">'[34]Natural Account Table'!$A$2:$B$43</definedName>
    <definedName name="NATURAL_ACCOUNT">#REF!</definedName>
    <definedName name="NaturalAcct">[35]Sheet2!$A$3:$C$10841</definedName>
    <definedName name="NetworkMilesByStateTbl">'[10]Network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'[10]Smry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'[36]5 ARS Report'!#REF!</definedName>
    <definedName name="p1b">'[36]5 ARS Report'!#REF!</definedName>
    <definedName name="p1c">#REF!</definedName>
    <definedName name="PAGE1">'[19]Amro 2'!#REF!</definedName>
    <definedName name="PAGE2">#REF!</definedName>
    <definedName name="PAGE3">#REF!</definedName>
    <definedName name="PAGE4">#REF!</definedName>
    <definedName name="PAGE5">#REF!</definedName>
    <definedName name="PAGE6">#REF!</definedName>
    <definedName name="PAGE7">#REF!</definedName>
    <definedName name="payment.Num">IF(OR([11]C100!A1048576="",[11]C100!A1048576=Total_payments),"",[11]C100!A1048576+1)</definedName>
    <definedName name="Payments">#REF!</definedName>
    <definedName name="Payments_per_year">[11]C100!$C$7</definedName>
    <definedName name="Payout">#REF!</definedName>
    <definedName name="PDATE">[2]Contents!$AC$67</definedName>
    <definedName name="PDAY">[2]Contents!$F$9</definedName>
    <definedName name="PDAYTX">[2]Contents!$AA$36</definedName>
    <definedName name="penni">#N/A</definedName>
    <definedName name="Period_Total">'[14]Balance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[2]Contents!$F$7</definedName>
    <definedName name="PMONTHTX">[2]Contents!$Z$36</definedName>
    <definedName name="Pmt_to_use">[11]C100!$C$13</definedName>
    <definedName name="PopCache_GL_INTERFACE_REFERENCE7" hidden="1">[37]PopCache!$A$1:$A$2</definedName>
    <definedName name="PostErrorsToSusp1">#REF!</definedName>
    <definedName name="PR_ALLCOS_NOL">'[38]Sch 3'!$A$22:$R$72,'[38]Sch 3'!$A$75:$R$128,'[38]Sch 3'!$A$131:$R$224,'[38]Sch 3'!$A$227:$R$274,'[38]Sch 3'!$A$277:$R$327,'[38]Sch 3'!#REF!</definedName>
    <definedName name="PR_SUM_NOL">'[38]Sch 3'!#REF!</definedName>
    <definedName name="PRANGE">'[3]Paducah&amp;Louisville'!#REF!</definedName>
    <definedName name="PRESENTATION_PAGE">#REF!</definedName>
    <definedName name="Principal">IF([11]C100!XFA1&lt;&gt;"",MIN([11]C100!XFC1,Pmt_to_use-[11]C100!XFD1),"")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[2]Contents!$AC$71</definedName>
    <definedName name="PWEEKSTX">[2]Contents!$AD$71</definedName>
    <definedName name="PYEAR">[2]Contents!$F$11</definedName>
    <definedName name="PYEARTX">[2]Contents!$AB$36</definedName>
    <definedName name="pyr">[22]Input!$B$3</definedName>
    <definedName name="PYRTX">[2]Contents!$AC$36</definedName>
    <definedName name="q">#REF!</definedName>
    <definedName name="Q_SUM">'[2]Q Sum'!$A$1:$V$61</definedName>
    <definedName name="Q_VAR_SUM">#REF!</definedName>
    <definedName name="QEARNINGS">'[2]Q Exec'!$A$1:$Z$51</definedName>
    <definedName name="QRYGTWLEVELEXPENSES">#REF!</definedName>
    <definedName name="QRYICLEASESEXPENSES">#REF!</definedName>
    <definedName name="QRYWCLEASESEXPENSES">#REF!</definedName>
    <definedName name="qryYearlyForAllOperatingLeaseNBGTW">#REF!</definedName>
    <definedName name="QSEGSUM">#REF!</definedName>
    <definedName name="QTR">[2]Contents!$AC$69</definedName>
    <definedName name="QTRANS">#REF!</definedName>
    <definedName name="Quarter">#REF!</definedName>
    <definedName name="QUERY">'[21]Detail of Paid Loss'!#REF!</definedName>
    <definedName name="Query_CN">#REF!</definedName>
    <definedName name="QuickView_QuickView1">#REF!</definedName>
    <definedName name="QuickView_QuickView1_ColHeader">#REF!</definedName>
    <definedName name="QuickView_QuickView1_Data">'[39]Onestream Tab'!$B$25:$B$40</definedName>
    <definedName name="QuickView_QuickView1_RowHeader">#REF!</definedName>
    <definedName name="QuickView_QuickView1_UpperLeft">#REF!</definedName>
    <definedName name="QuickView_QuickView2">'[40]Quick View'!#REF!</definedName>
    <definedName name="QuickView_QuickView2_ColHeader">'[40]Quick View'!#REF!</definedName>
    <definedName name="QuickView_QuickView2_Data">'[40]Quick View'!#REF!</definedName>
    <definedName name="QuickView_QuickView2_RowHeader">'[40]Quick View'!#REF!</definedName>
    <definedName name="QuickView_QuickView2_UpperLeft">'[40]Quick View'!#REF!</definedName>
    <definedName name="QuickView_QuickView4">'[39]Onestream Tab'!#REF!</definedName>
    <definedName name="QuickView_QuickView4_ColHeader">'[39]Onestream Tab'!#REF!</definedName>
    <definedName name="QuickView_QuickView4_Data">'[39]Onestream Tab'!#REF!</definedName>
    <definedName name="QuickView_QuickView4_RowHeader">'[39]Onestream Tab'!#REF!</definedName>
    <definedName name="QuickView_QuickView4_UpperLeft">'[39]Onestream Tab'!#REF!</definedName>
    <definedName name="QuickView_QuickView5">'[39]Onestream Tab'!#REF!</definedName>
    <definedName name="QuickView_QuickView5_ColHeader">'[39]Onestream Tab'!#REF!</definedName>
    <definedName name="QuickView_QuickView5_Data">'[39]Onestream Tab'!#REF!</definedName>
    <definedName name="QuickView_QuickView5_RowHeader">'[39]Onestream Tab'!#REF!</definedName>
    <definedName name="QuickView_QuickView5_UpperLeft">'[39]Onestream Tab'!#REF!</definedName>
    <definedName name="QuickView_QuickView6">'[39]Onestream Tab'!#REF!</definedName>
    <definedName name="QuickView_QuickView6_ColHeader">'[39]Onestream Tab'!#REF!</definedName>
    <definedName name="QuickView_QuickView6_Data">'[39]Onestream Tab'!#REF!</definedName>
    <definedName name="QuickView_QuickView6_RowHeader">'[39]Onestream Tab'!#REF!</definedName>
    <definedName name="QuickView_QuickView6_UpperLeft">'[39]Onestream Tab'!#REF!</definedName>
    <definedName name="QuickView_QuickView7">'[39]Onestream Tab'!#REF!</definedName>
    <definedName name="QuickView_QuickView7_ColHeader">'[39]Onestream Tab'!#REF!</definedName>
    <definedName name="QuickView_QuickView7_Data">'[39]Onestream Tab'!#REF!</definedName>
    <definedName name="QuickView_QuickView7_RowHeader">'[39]Onestream Tab'!#REF!</definedName>
    <definedName name="QuickView_QuickView7_UpperLeft">'[39]Onestream Tab'!#REF!</definedName>
    <definedName name="QWEEKS">[2]Contents!$AC$73</definedName>
    <definedName name="QWEEKSTX">[2]Contents!$AD$73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'[9]Depreciation Book&amp;Tax'!#REF!</definedName>
    <definedName name="REGROW">'[9]Depreciation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'[41]OthInc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'[14]WP-6'!$D$288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IF([11]C100!XFD1&lt;&gt;"",DATE(YEAR(First_payment_due),MONTH(First_payment_due)+([11]C100!XFD1-1)*12/Payments_per_year,DAY(First_payment_due)),"")</definedName>
    <definedName name="Six">#REF!</definedName>
    <definedName name="SKIP">'[3]Paducah&amp;Louisville'!#REF!</definedName>
    <definedName name="SLfile">#REF!</definedName>
    <definedName name="SLND">#REF!</definedName>
    <definedName name="sort">#REF!</definedName>
    <definedName name="sortcol">'[28]2007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[42]SegQtr!$A$1:$O$75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[43]tier2!$A$1:$D$16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[2]Contents!$BG$111</definedName>
    <definedName name="Temp_JE_Info">#REF!</definedName>
    <definedName name="Temp_List_Text">#REF!</definedName>
    <definedName name="TEMP2">[2]Contents!$BC$91</definedName>
    <definedName name="TemplateNumber1">#REF!</definedName>
    <definedName name="TemplateStyle1">#REF!</definedName>
    <definedName name="TemplateType1">#REF!</definedName>
    <definedName name="TER">#REF!</definedName>
    <definedName name="Term_in_years">[11]C100!$C$6</definedName>
    <definedName name="test">#REF!</definedName>
    <definedName name="thrshld">#REF!</definedName>
    <definedName name="TIME">'[21]Detail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'[44]1'!#REF!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[45]Criteria1!$B$22</definedName>
    <definedName name="VALDATE">[23]Results!$B$4:$B$4</definedName>
    <definedName name="VALUE_AT_12_92">#REF!</definedName>
    <definedName name="vb">'[46]Surf Tr P&amp;L'!#REF!</definedName>
    <definedName name="vbi">'[47]CSX Intermodal'!#REF!</definedName>
    <definedName name="vbt">'[47]CSX Transportation'!#REF!</definedName>
    <definedName name="VD">#REF!</definedName>
    <definedName name="Vendor">#REF!</definedName>
    <definedName name="VI">'[48]CSX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[49]Cover!#REF!</definedName>
    <definedName name="wp_c">#REF!</definedName>
    <definedName name="WP10_">#REF!</definedName>
    <definedName name="wp1A">#REF!</definedName>
    <definedName name="wp1b">[50]Cover!#REF!</definedName>
    <definedName name="wp1C">#REF!</definedName>
    <definedName name="wp1d">[50]Cover!#REF!</definedName>
    <definedName name="wp1e">[50]Cover!#REF!</definedName>
    <definedName name="wp1f">[50]Cover!#REF!</definedName>
    <definedName name="wp1g">[50]Cover!#REF!</definedName>
    <definedName name="wp1h">[50]Cover!#REF!</definedName>
    <definedName name="wp1i">[50]Cover!#REF!</definedName>
    <definedName name="wp1j">[50]Cover!#REF!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[2]Contents!$AC$75</definedName>
    <definedName name="YTDWEEKSTX">[2]Contents!$AD$75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19" i="1"/>
  <c r="E64" i="1"/>
  <c r="E63" i="1"/>
  <c r="F64" i="1"/>
  <c r="D64" i="1"/>
  <c r="C64" i="1"/>
  <c r="F63" i="1"/>
  <c r="D63" i="1"/>
  <c r="C63" i="1"/>
  <c r="F37" i="1"/>
  <c r="E37" i="1"/>
  <c r="D37" i="1"/>
  <c r="C37" i="1"/>
  <c r="F31" i="1"/>
  <c r="C31" i="1"/>
  <c r="E31" i="1"/>
  <c r="D31" i="1"/>
  <c r="E22" i="1"/>
  <c r="D22" i="1"/>
  <c r="C22" i="1"/>
  <c r="E19" i="1"/>
  <c r="D19" i="1"/>
  <c r="C19" i="1"/>
  <c r="F16" i="1"/>
  <c r="F61" i="1" s="1"/>
  <c r="E16" i="1"/>
  <c r="D16" i="1"/>
  <c r="C16" i="1"/>
  <c r="F26" i="1" l="1"/>
  <c r="F59" i="1" s="1"/>
  <c r="E61" i="1"/>
  <c r="D61" i="1"/>
  <c r="F27" i="1"/>
  <c r="C26" i="1"/>
  <c r="C59" i="1" s="1"/>
  <c r="C60" i="1"/>
  <c r="D26" i="1"/>
  <c r="D59" i="1" s="1"/>
  <c r="D60" i="1"/>
  <c r="E26" i="1"/>
  <c r="E59" i="1" s="1"/>
  <c r="E60" i="1"/>
  <c r="C61" i="1"/>
  <c r="F60" i="1"/>
  <c r="C27" i="1" l="1"/>
  <c r="C33" i="1" s="1"/>
  <c r="F33" i="1"/>
  <c r="F62" i="1"/>
  <c r="F67" i="1" s="1"/>
  <c r="E27" i="1"/>
  <c r="D27" i="1"/>
  <c r="C62" i="1" l="1"/>
  <c r="C67" i="1" s="1"/>
  <c r="C38" i="1"/>
  <c r="C41" i="1"/>
  <c r="C44" i="1" s="1"/>
  <c r="C47" i="1" s="1"/>
  <c r="C52" i="1" s="1"/>
  <c r="C54" i="1" s="1"/>
  <c r="D33" i="1"/>
  <c r="D62" i="1"/>
  <c r="D67" i="1" s="1"/>
  <c r="E33" i="1"/>
  <c r="E62" i="1"/>
  <c r="E67" i="1" s="1"/>
  <c r="F41" i="1"/>
  <c r="F44" i="1" s="1"/>
  <c r="F47" i="1" s="1"/>
  <c r="F52" i="1" s="1"/>
  <c r="F54" i="1" s="1"/>
  <c r="F38" i="1"/>
  <c r="E41" i="1" l="1"/>
  <c r="E44" i="1" s="1"/>
  <c r="E47" i="1" s="1"/>
  <c r="E52" i="1" s="1"/>
  <c r="E54" i="1" s="1"/>
  <c r="E38" i="1"/>
  <c r="D38" i="1"/>
  <c r="D41" i="1"/>
  <c r="D44" i="1" s="1"/>
  <c r="D47" i="1" s="1"/>
  <c r="D52" i="1" s="1"/>
  <c r="D54" i="1" s="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<sst xmlns="http://schemas.openxmlformats.org/spreadsheetml/2006/main" count="88" uniqueCount="88">
  <si>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</si>
  <si>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</si>
  <si>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</si>
  <si>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</si>
  <si>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</si>
  <si>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</si>
  <si>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</si>
  <si>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</si>
  <si>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</si>
  <si>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</si>
  <si>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t>Quarter __4th__</t>
  </si>
  <si>
    <t>Year ___2024__</t>
  </si>
  <si>
    <t>Amended __No_</t>
  </si>
  <si>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</si>
  <si>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</si>
  <si>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</si>
  <si>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</si>
  <si>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</si>
  <si>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</si>
  <si>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</si>
  <si>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</si>
  <si>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</si>
  <si>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</si>
  <si>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</si>
  <si>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</si>
  <si>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</si>
  <si>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</si>
  <si>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</si>
  <si>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</si>
  <si>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</si>
  <si>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</si>
  <si>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</si>
  <si>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</si>
  <si>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</si>
  <si>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</si>
  <si>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</si>
  <si>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</si>
  <si>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</si>
  <si>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</si>
  <si>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</si>
  <si>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</si>
  <si>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</si>
  <si>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</si>
  <si>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</si>
  <si>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</si>
  <si>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</si>
  <si>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</si>
  <si>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</si>
  <si>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</si>
  <si>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</si>
  <si>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</si>
  <si>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</si>
  <si>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</si>
  <si>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</si>
  <si>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</si>
  <si>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</si>
  <si>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</si>
  <si>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</si>
  <si>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</si>
  <si>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</si>
  <si>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</si>
  <si>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</si>
  <si>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</si>
  <si>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</si>
  <si>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</si>
  <si>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</si>
  <si>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</si>
  <si>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</si>
  <si>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</si>
  <si>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</si>
  <si>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</si>
  <si>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</si>
  <si>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</si>
  <si>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</si>
  <si>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</si>
  <si>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</si>
  <si>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</si>
  <si>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</si>
  <si>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2024 and 2023 previously reported quarters presented herein have been revised to correct these and other previously identified immaterial errors.</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</si>
  <si>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</si>
  <si>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</si>
  <si>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</si>
  <si>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</si>
  <si>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</si>
  <si>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  _______Thomas McDuffie_______________________________________________</t>
  </si>
  <si>
    <t>Title ______Assistant Controller________________________________________________________</t>
  </si>
  <si>
    <t>Telephone Number  _____(904) 366-5309________</t>
  </si>
  <si>
    <r>
      <t xml:space="preserve">Date    </t>
    </r>
    <r>
      <rPr>
        <u/>
        <sz val="10"/>
        <color theme="1"/>
        <rFont val="Aptos Narrow"/>
        <family val="2"/>
        <scheme val="minor"/>
      </rPr>
      <t xml:space="preserve">            1/30/2025</t>
    </r>
    <r>
      <rPr>
        <sz val="10"/>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</si>
</sst>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Aptos Narrow"/>
      <family val="2"/>
      <scheme val="minor"/>
    </font>
    <font>
      <sz val="11"/>
      <color theme="1"/>
      <name val="Aptos Narrow"/>
      <family val="2"/>
      <scheme val="minor"/>
    </font>
    <font>
      <sz val="10"/>
      <color theme="1"/>
      <name val="Aptos Narrow"/>
      <family val="2"/>
      <scheme val="minor"/>
    </font>
    <font>
      <b/>
      <sz val="10"/>
      <color theme="1"/>
      <name val="Aptos Narrow"/>
      <family val="2"/>
      <scheme val="minor"/>
    </font>
    <font>
      <sz val="10"/>
      <color rgb="FF000000"/>
      <name val="Aptos Narrow"/>
      <family val="2"/>
      <scheme val="minor"/>
    </font>
    <font>
      <sz val="10"/>
      <name val="Aptos Narrow"/>
      <family val="2"/>
      <scheme val="minor"/>
    </font>
    <font>
      <b/>
      <sz val="10"/>
      <name val="Aptos Narrow"/>
      <family val="2"/>
      <scheme val="minor"/>
    </font>
    <font>
      <u/>
      <sz val="10"/>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2" fillId="2" borderId="0" xfId="0" applyFont="1" applyFill="1"/>
    <xf numFmtId="14" fontId="2" fillId="2" borderId="1" xfId="0" applyNumberFormat="1"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164" fontId="2" fillId="2" borderId="0" xfId="0" applyNumberFormat="1" applyFont="1" applyFill="1"/>
    <xf numFmtId="0" fontId="4"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5" fillId="3" borderId="7" xfId="0" applyFont="1" applyFill="1" applyBorder="1" applyAlignment="1">
      <alignment horizontal="left" vertical="top" wrapText="1"/>
    </xf>
    <xf numFmtId="0" fontId="5"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2" fillId="2" borderId="1" xfId="0" applyFont="1" applyFill="1" applyBorder="1"/>
    <xf numFmtId="165" fontId="2" fillId="2" borderId="0" xfId="0" applyNumberFormat="1" applyFont="1" applyFill="1"/>
    <xf numFmtId="0" fontId="4" fillId="3" borderId="9" xfId="0" applyFont="1" applyFill="1" applyBorder="1" applyAlignment="1">
      <alignment horizontal="left" vertical="top"/>
    </xf>
    <xf numFmtId="0" fontId="2" fillId="2" borderId="3" xfId="0" applyFont="1" applyFill="1" applyBorder="1"/>
    <xf numFmtId="0" fontId="3" fillId="2" borderId="3" xfId="0" applyFont="1" applyFill="1" applyBorder="1"/>
    <xf numFmtId="0" fontId="4" fillId="3" borderId="3" xfId="0" applyFont="1" applyFill="1" applyBorder="1" applyAlignment="1">
      <alignment horizontal="left" vertical="top"/>
    </xf>
    <xf numFmtId="0" fontId="4" fillId="0" borderId="3" xfId="0" applyFont="1" applyBorder="1" applyAlignment="1">
      <alignment horizontal="left" vertical="top"/>
    </xf>
    <xf numFmtId="43" fontId="2" fillId="2" borderId="8" xfId="1" applyFont="1" applyFill="1" applyBorder="1"/>
    <xf numFmtId="0" fontId="4" fillId="3" borderId="10" xfId="0" applyFont="1" applyFill="1" applyBorder="1" applyAlignment="1">
      <alignment horizontal="left" vertical="top"/>
    </xf>
    <xf numFmtId="0" fontId="5" fillId="0" borderId="7" xfId="0" applyFont="1" applyBorder="1" applyAlignment="1">
      <alignment horizontal="left" vertical="top"/>
    </xf>
    <xf numFmtId="0" fontId="4"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3" fillId="2" borderId="16" xfId="0" applyFont="1" applyFill="1" applyBorder="1"/>
    <xf numFmtId="0" fontId="2" fillId="2" borderId="15" xfId="0" applyFont="1" applyFill="1" applyBorder="1"/>
    <xf numFmtId="0" fontId="2" fillId="2" borderId="16" xfId="0" applyFont="1" applyFill="1" applyBorder="1" applyAlignment="1">
      <alignment vertical="center"/>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xf numFmtId="0" fontId="2" fillId="2" borderId="0" xfId="0" applyFont="1" applyFill="1" applyAlignment="1">
      <alignment horizontal="right"/>
    </xf>
    <xf numFmtId="0" fontId="2" fillId="2" borderId="5" xfId="0" applyFont="1" applyFill="1" applyBorder="1"/>
    <xf numFmtId="0" fontId="2" fillId="2" borderId="17" xfId="0" applyFont="1" applyFill="1" applyBorder="1"/>
    <xf numFmtId="14" fontId="2" fillId="0" borderId="0" xfId="0" applyNumberFormat="1" applyFont="1" applyFill="1" applyBorder="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jax5006fs\corpacctfinn\02%20ACCOUNTING%20&amp;%20REPORTING\SEC%20&amp;%20Reg%20Reporting\Regulatory\1%20-%20Filings\1%20-%20STB\2%20REI%20and%20CBS\2024\Q4\R-1%20OS%20Financials%20Q4%202024_Offline.xlsx" TargetMode="External"/><Relationship Id="rId1" Type="http://schemas.openxmlformats.org/officeDocument/2006/relationships/externalLinkPath" Target="R-1%20OS%20Financials%20Q4%202024_Off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V2560/Local%20Settings/Temporary%20Internet%20Files/OLK60/1000-10100130-1225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mp;I"/>
      <sheetName val="CBS"/>
      <sheetName val="IS SEC"/>
      <sheetName val="BS SEC"/>
      <sheetName val="IS Map"/>
      <sheetName val="BS Map"/>
      <sheetName val="QTD Rx"/>
      <sheetName val="Sch 200"/>
      <sheetName val="200 Analytics"/>
      <sheetName val="Sch 200 Property Adjustment"/>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4.6 DOCP Correction"/>
      <sheetName val="4.7 Canadian Adjustment"/>
      <sheetName val="5 _FS"/>
      <sheetName val="6_Accum Dep"/>
      <sheetName val="6.1_BS Prop Additions"/>
      <sheetName val="6.2 Property Balances"/>
      <sheetName val="7_Div"/>
      <sheetName val="8.1_ RTM"/>
      <sheetName val="8.2_QCS"/>
      <sheetName val="9_CF ADJ"/>
      <sheetName val="10_Affiliate AP"/>
      <sheetName val="10.1_Affiliate AR"/>
      <sheetName val="12 Unamor Debt PremDisc Reclass"/>
      <sheetName val="Shares"/>
      <sheetName val="Checks"/>
      <sheetName val="1.1_ICP Lookup"/>
      <sheetName val="STB Form History"/>
      <sheetName val="Memo"/>
      <sheetName val="REI PY_Adj"/>
      <sheetName val="CBS PY_Adj"/>
      <sheetName val="Consolidatee"/>
    </sheetNames>
    <sheetDataSet>
      <sheetData sheetId="0"/>
      <sheetData sheetId="1"/>
      <sheetData sheetId="2"/>
      <sheetData sheetId="3"/>
      <sheetData sheetId="4"/>
      <sheetData sheetId="5"/>
      <sheetData sheetId="6"/>
      <sheetData sheetId="7"/>
      <sheetData sheetId="8"/>
      <sheetData sheetId="9"/>
      <sheetData sheetId="10">
        <row r="37">
          <cell r="L37">
            <v>-292823135.89999998</v>
          </cell>
          <cell r="O37">
            <v>15889317.109999999</v>
          </cell>
        </row>
        <row r="75">
          <cell r="L75">
            <v>-154259892.04000002</v>
          </cell>
          <cell r="O75">
            <v>9660791.3399999999</v>
          </cell>
        </row>
        <row r="205">
          <cell r="M205">
            <v>291851.36295630783</v>
          </cell>
          <cell r="R205">
            <v>1018457.4932497095</v>
          </cell>
          <cell r="S205">
            <v>-1066631.43</v>
          </cell>
        </row>
        <row r="219">
          <cell r="M219">
            <v>70404.763542764922</v>
          </cell>
          <cell r="R219">
            <v>245687.59338409366</v>
          </cell>
          <cell r="S219">
            <v>-257308.83301604999</v>
          </cell>
        </row>
        <row r="226">
          <cell r="L226">
            <v>-6002754.9144999534</v>
          </cell>
          <cell r="O226">
            <v>6228525.7699999996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4AA0-11B4-4959-A019-F8649C58E87F}">
  <sheetPr>
    <pageSetUpPr fitToPage="1"/>
  </sheetPr>
  <dimension ref="A1:M78"/>
  <sheetViews>
    <sheetView tabSelected="1" workbookViewId="0">
      <selection activeCell="J19" sqref="J19"/>
    </sheetView>
  </sheetViews>
  <sheetFormatPr defaultColWidth="9.140625" defaultRowHeight="15" customHeight="1" x14ac:dyDescent="0.25"/>
  <cols>
    <col min="1" max="1" width="76.85546875" style="1" customWidth="1"/>
    <col min="2" max="2" width="6" style="1" customWidth="1"/>
    <col min="3" max="5" width="15.7109375" style="1" customWidth="1"/>
    <col min="6" max="6" width="17.7109375" style="1" customWidth="1"/>
    <col min="7" max="7" width="9.140625" style="1"/>
    <col min="8" max="8" width="11" style="1" bestFit="1" customWidth="1"/>
    <col min="9" max="9" width="9.140625" style="1"/>
    <col min="10" max="10" width="11" style="1" bestFit="1" customWidth="1"/>
    <col min="11" max="16384" width="9.140625" style="1"/>
  </cols>
  <sheetData>
    <row r="1" spans="1:13" ht="13.5" x14ac:dyDescent="0.25">
      <c r="A1" s="1" t="s">
        <v>0</v>
      </c>
      <c r="E1" s="1" t="s">
        <v>1</v>
      </c>
    </row>
    <row r="2" spans="1:13" ht="13.5" x14ac:dyDescent="0.25">
      <c r="A2" s="1" t="s">
        <v>2</v>
      </c>
      <c r="E2" s="1" t="s">
        <v>3</v>
      </c>
    </row>
    <row r="3" spans="1:13" ht="13.5" x14ac:dyDescent="0.25">
      <c r="E3" s="1" t="s">
        <v>4</v>
      </c>
    </row>
    <row r="4" spans="1:13" ht="13.5" x14ac:dyDescent="0.25">
      <c r="A4" s="1" t="s">
        <v>5</v>
      </c>
    </row>
    <row r="5" spans="1:13" ht="13.5" x14ac:dyDescent="0.25">
      <c r="A5" s="1" t="s">
        <v>6</v>
      </c>
      <c r="C5" s="1" t="s">
        <v>7</v>
      </c>
      <c r="D5" s="2">
        <v>45657</v>
      </c>
    </row>
    <row r="6" spans="1:13" ht="13.5" x14ac:dyDescent="0.25">
      <c r="A6" s="1" t="s">
        <v>8</v>
      </c>
    </row>
    <row r="7" spans="1:13" ht="13.5" x14ac:dyDescent="0.25">
      <c r="A7" s="1" t="s">
        <v>9</v>
      </c>
      <c r="C7" s="1" t="s">
        <v>10</v>
      </c>
      <c r="D7" s="1" t="s">
        <v>11</v>
      </c>
      <c r="E7" s="1" t="s">
        <v>12</v>
      </c>
    </row>
    <row r="9" spans="1:13" ht="13.5" x14ac:dyDescent="0.25">
      <c r="A9" s="3" t="s">
        <v>13</v>
      </c>
      <c r="B9" s="3" t="s">
        <v>14</v>
      </c>
      <c r="C9" s="4" t="s">
        <v>15</v>
      </c>
      <c r="D9" s="5"/>
      <c r="E9" s="4" t="s">
        <v>16</v>
      </c>
      <c r="F9" s="5"/>
    </row>
    <row r="10" spans="1:13" ht="27" x14ac:dyDescent="0.25">
      <c r="A10" s="6"/>
      <c r="B10" s="6"/>
      <c r="C10" s="7" t="s">
        <v>17</v>
      </c>
      <c r="D10" s="8" t="s">
        <v>18</v>
      </c>
      <c r="E10" s="7" t="s">
        <v>19</v>
      </c>
      <c r="F10" s="8" t="s">
        <v>20</v>
      </c>
    </row>
    <row r="11" spans="1:13" ht="27" x14ac:dyDescent="0.25">
      <c r="A11" s="9" t="s">
        <v>21</v>
      </c>
      <c r="B11" s="10">
        <v>1</v>
      </c>
      <c r="C11" s="11">
        <v>3211280</v>
      </c>
      <c r="D11" s="11">
        <v>3351352</v>
      </c>
      <c r="E11" s="11">
        <v>13187414</v>
      </c>
      <c r="F11" s="11">
        <v>13186896</v>
      </c>
      <c r="I11" s="12"/>
      <c r="J11" s="12"/>
      <c r="K11" s="12"/>
      <c r="L11" s="12"/>
      <c r="M11" s="12"/>
    </row>
    <row r="12" spans="1:13" ht="13.5" x14ac:dyDescent="0.25">
      <c r="A12" s="13" t="s">
        <v>22</v>
      </c>
      <c r="B12" s="10">
        <v>2</v>
      </c>
      <c r="C12" s="14">
        <v>0</v>
      </c>
      <c r="D12" s="14">
        <v>0</v>
      </c>
      <c r="E12" s="14">
        <v>0</v>
      </c>
      <c r="F12" s="14">
        <v>0</v>
      </c>
      <c r="I12" s="12"/>
      <c r="J12" s="12"/>
      <c r="K12" s="12"/>
      <c r="L12" s="12"/>
      <c r="M12" s="12"/>
    </row>
    <row r="13" spans="1:13" ht="13.5" x14ac:dyDescent="0.25">
      <c r="A13" s="13" t="s">
        <v>23</v>
      </c>
      <c r="B13" s="10">
        <v>3</v>
      </c>
      <c r="C13" s="14">
        <v>0</v>
      </c>
      <c r="D13" s="14">
        <v>0</v>
      </c>
      <c r="E13" s="14">
        <v>0</v>
      </c>
      <c r="F13" s="14">
        <v>0</v>
      </c>
      <c r="I13" s="12"/>
      <c r="J13" s="12"/>
      <c r="K13" s="12"/>
      <c r="L13" s="12"/>
      <c r="M13" s="12"/>
    </row>
    <row r="14" spans="1:13" ht="13.5" x14ac:dyDescent="0.25">
      <c r="A14" s="13" t="s">
        <v>24</v>
      </c>
      <c r="B14" s="10">
        <v>4</v>
      </c>
      <c r="C14" s="14">
        <v>24434</v>
      </c>
      <c r="D14" s="15">
        <v>25205</v>
      </c>
      <c r="E14" s="15">
        <v>109909</v>
      </c>
      <c r="F14" s="14">
        <v>197329</v>
      </c>
      <c r="I14" s="12"/>
      <c r="J14" s="12"/>
      <c r="K14" s="12"/>
      <c r="L14" s="12"/>
      <c r="M14" s="12"/>
    </row>
    <row r="15" spans="1:13" ht="13.5" x14ac:dyDescent="0.25">
      <c r="A15" s="13" t="s">
        <v>25</v>
      </c>
      <c r="B15" s="10">
        <v>5</v>
      </c>
      <c r="C15" s="14">
        <v>0</v>
      </c>
      <c r="D15" s="15">
        <v>0</v>
      </c>
      <c r="E15" s="15">
        <v>0</v>
      </c>
      <c r="F15" s="14">
        <v>0</v>
      </c>
      <c r="I15" s="12"/>
      <c r="J15" s="12"/>
      <c r="K15" s="12"/>
      <c r="L15" s="12"/>
      <c r="M15" s="12"/>
    </row>
    <row r="16" spans="1:13" ht="13.5" x14ac:dyDescent="0.25">
      <c r="A16" s="13" t="s">
        <v>26</v>
      </c>
      <c r="B16" s="10">
        <v>6</v>
      </c>
      <c r="C16" s="11">
        <f>SUM(C11:C15)</f>
        <v>3235714</v>
      </c>
      <c r="D16" s="16">
        <f>SUM(D11:D15)</f>
        <v>3376557</v>
      </c>
      <c r="E16" s="16">
        <f>SUM(E11:E15)</f>
        <v>13297323</v>
      </c>
      <c r="F16" s="16">
        <f>SUM(F11:F15)</f>
        <v>13384225</v>
      </c>
      <c r="I16" s="12"/>
      <c r="J16" s="12"/>
      <c r="K16" s="12"/>
      <c r="L16" s="12"/>
      <c r="M16" s="12"/>
    </row>
    <row r="17" spans="1:13" ht="27" x14ac:dyDescent="0.25">
      <c r="A17" s="17" t="s">
        <v>27</v>
      </c>
      <c r="B17" s="10">
        <v>7</v>
      </c>
      <c r="C17" s="11">
        <v>259572</v>
      </c>
      <c r="D17" s="16">
        <v>256590</v>
      </c>
      <c r="E17" s="16">
        <v>1017551</v>
      </c>
      <c r="F17" s="14">
        <v>1005410</v>
      </c>
      <c r="I17" s="12"/>
      <c r="J17" s="12"/>
      <c r="K17" s="12"/>
      <c r="L17" s="12"/>
      <c r="M17" s="12"/>
    </row>
    <row r="18" spans="1:13" ht="13.5" x14ac:dyDescent="0.25">
      <c r="A18" s="18" t="s">
        <v>28</v>
      </c>
      <c r="B18" s="10">
        <v>8</v>
      </c>
      <c r="C18" s="14">
        <v>225275</v>
      </c>
      <c r="D18" s="15">
        <v>213391</v>
      </c>
      <c r="E18" s="15">
        <v>802631</v>
      </c>
      <c r="F18" s="14">
        <v>830203</v>
      </c>
      <c r="I18" s="12"/>
      <c r="J18" s="12"/>
      <c r="K18" s="12"/>
      <c r="L18" s="12"/>
      <c r="M18" s="12"/>
    </row>
    <row r="19" spans="1:13" ht="13.5" x14ac:dyDescent="0.25">
      <c r="A19" s="18" t="s">
        <v>29</v>
      </c>
      <c r="B19" s="10">
        <v>9</v>
      </c>
      <c r="C19" s="14">
        <f>SUM(C17:C18)</f>
        <v>484847</v>
      </c>
      <c r="D19" s="15">
        <f>SUM(D17:D18)</f>
        <v>469981</v>
      </c>
      <c r="E19" s="15">
        <f>SUM(E17:E18)</f>
        <v>1820182</v>
      </c>
      <c r="F19" s="14">
        <f>SUM(F17:F18)</f>
        <v>1835613</v>
      </c>
      <c r="I19" s="12"/>
      <c r="J19" s="12"/>
      <c r="K19" s="12"/>
      <c r="L19" s="12"/>
      <c r="M19" s="12"/>
    </row>
    <row r="20" spans="1:13" ht="13.5" x14ac:dyDescent="0.25">
      <c r="A20" s="13" t="s">
        <v>30</v>
      </c>
      <c r="B20" s="10">
        <v>10</v>
      </c>
      <c r="C20" s="14">
        <v>101884</v>
      </c>
      <c r="D20" s="15">
        <v>100977</v>
      </c>
      <c r="E20" s="15">
        <v>402732</v>
      </c>
      <c r="F20" s="14">
        <v>395400</v>
      </c>
      <c r="I20" s="12"/>
      <c r="J20" s="12"/>
      <c r="K20" s="12"/>
      <c r="L20" s="12"/>
      <c r="M20" s="12"/>
    </row>
    <row r="21" spans="1:13" ht="13.5" x14ac:dyDescent="0.25">
      <c r="A21" s="13" t="s">
        <v>31</v>
      </c>
      <c r="B21" s="10">
        <v>11</v>
      </c>
      <c r="C21" s="14">
        <v>265277</v>
      </c>
      <c r="D21" s="15">
        <v>248879</v>
      </c>
      <c r="E21" s="15">
        <v>1008516</v>
      </c>
      <c r="F21" s="14">
        <v>982077</v>
      </c>
      <c r="I21" s="12"/>
      <c r="J21" s="12"/>
      <c r="K21" s="12"/>
      <c r="L21" s="12"/>
      <c r="M21" s="12"/>
    </row>
    <row r="22" spans="1:13" ht="13.5" x14ac:dyDescent="0.25">
      <c r="A22" s="13" t="s">
        <v>32</v>
      </c>
      <c r="B22" s="10">
        <v>12</v>
      </c>
      <c r="C22" s="14">
        <f>SUM(C20:C21)</f>
        <v>367161</v>
      </c>
      <c r="D22" s="15">
        <f>SUM(D20:D21)</f>
        <v>349856</v>
      </c>
      <c r="E22" s="15">
        <f>SUM(E20:E21)</f>
        <v>1411248</v>
      </c>
      <c r="F22" s="14">
        <f>SUM(F20:F21)</f>
        <v>1377477</v>
      </c>
      <c r="I22" s="12"/>
      <c r="J22" s="12"/>
      <c r="K22" s="12"/>
      <c r="L22" s="12"/>
      <c r="M22" s="12"/>
    </row>
    <row r="23" spans="1:13" ht="13.5" x14ac:dyDescent="0.25">
      <c r="A23" s="13" t="s">
        <v>33</v>
      </c>
      <c r="B23" s="10">
        <v>13</v>
      </c>
      <c r="C23" s="14">
        <v>749213</v>
      </c>
      <c r="D23" s="15">
        <v>797086</v>
      </c>
      <c r="E23" s="15">
        <v>2962534</v>
      </c>
      <c r="F23" s="14">
        <v>3061396</v>
      </c>
      <c r="I23" s="12"/>
      <c r="J23" s="12"/>
      <c r="K23" s="12"/>
      <c r="L23" s="12"/>
      <c r="M23" s="12"/>
    </row>
    <row r="24" spans="1:13" ht="13.5" x14ac:dyDescent="0.25">
      <c r="A24" s="13" t="s">
        <v>34</v>
      </c>
      <c r="B24" s="10">
        <v>14</v>
      </c>
      <c r="C24" s="14">
        <v>228560</v>
      </c>
      <c r="D24" s="15">
        <v>205130</v>
      </c>
      <c r="E24" s="15">
        <v>854615</v>
      </c>
      <c r="F24" s="14">
        <v>816194</v>
      </c>
      <c r="I24" s="12"/>
      <c r="J24" s="12"/>
      <c r="K24" s="12"/>
      <c r="L24" s="12"/>
      <c r="M24" s="12"/>
    </row>
    <row r="25" spans="1:13" ht="13.5" x14ac:dyDescent="0.25">
      <c r="A25" s="13" t="s">
        <v>35</v>
      </c>
      <c r="B25" s="10">
        <v>15</v>
      </c>
      <c r="C25" s="14">
        <v>354904</v>
      </c>
      <c r="D25" s="15">
        <v>401224</v>
      </c>
      <c r="E25" s="15">
        <v>1502108</v>
      </c>
      <c r="F25" s="14">
        <v>1530319</v>
      </c>
      <c r="I25" s="12"/>
      <c r="J25" s="12"/>
      <c r="K25" s="12"/>
      <c r="L25" s="12"/>
      <c r="M25" s="12"/>
    </row>
    <row r="26" spans="1:13" ht="13.5" x14ac:dyDescent="0.25">
      <c r="A26" s="19" t="s">
        <v>36</v>
      </c>
      <c r="B26" s="10">
        <v>16</v>
      </c>
      <c r="C26" s="11">
        <f>C19+C22+SUM(C23:C25)</f>
        <v>2184685</v>
      </c>
      <c r="D26" s="16">
        <f>D19+D22+SUM(D23:D25)</f>
        <v>2223277</v>
      </c>
      <c r="E26" s="16">
        <f>E19+E22+SUM(E23:E25)</f>
        <v>8550687</v>
      </c>
      <c r="F26" s="16">
        <f>F19+F22+SUM(F23:F25)</f>
        <v>8620999</v>
      </c>
      <c r="I26" s="12"/>
      <c r="J26" s="12"/>
      <c r="K26" s="12"/>
      <c r="L26" s="12"/>
      <c r="M26" s="12"/>
    </row>
    <row r="27" spans="1:13" ht="27" x14ac:dyDescent="0.25">
      <c r="A27" s="20" t="s">
        <v>37</v>
      </c>
      <c r="B27" s="10">
        <v>17</v>
      </c>
      <c r="C27" s="11">
        <f>C16-C26</f>
        <v>1051029</v>
      </c>
      <c r="D27" s="16">
        <f>D16-D26</f>
        <v>1153280</v>
      </c>
      <c r="E27" s="16">
        <f>E16-E26</f>
        <v>4746636</v>
      </c>
      <c r="F27" s="16">
        <f>F16-F26</f>
        <v>4763226</v>
      </c>
      <c r="I27" s="12"/>
      <c r="J27" s="12"/>
      <c r="K27" s="12"/>
      <c r="L27" s="12"/>
      <c r="M27" s="12"/>
    </row>
    <row r="28" spans="1:13" ht="13.5" x14ac:dyDescent="0.25">
      <c r="A28" s="13" t="s">
        <v>38</v>
      </c>
      <c r="B28" s="10">
        <v>18</v>
      </c>
      <c r="C28" s="14">
        <v>241588</v>
      </c>
      <c r="D28" s="15">
        <v>255752</v>
      </c>
      <c r="E28" s="15">
        <v>1000019</v>
      </c>
      <c r="F28" s="14">
        <v>910844</v>
      </c>
      <c r="I28" s="12"/>
      <c r="J28" s="12"/>
      <c r="K28" s="12"/>
      <c r="L28" s="12"/>
      <c r="M28" s="12"/>
    </row>
    <row r="29" spans="1:13" ht="13.5" x14ac:dyDescent="0.25">
      <c r="A29" s="13" t="s">
        <v>39</v>
      </c>
      <c r="B29" s="10">
        <v>19</v>
      </c>
      <c r="C29" s="14">
        <v>6</v>
      </c>
      <c r="D29" s="15">
        <v>-66</v>
      </c>
      <c r="E29" s="15">
        <v>125267</v>
      </c>
      <c r="F29" s="14">
        <v>89685</v>
      </c>
      <c r="I29" s="12"/>
      <c r="J29" s="12"/>
      <c r="K29" s="12"/>
      <c r="L29" s="12"/>
      <c r="M29" s="12"/>
    </row>
    <row r="30" spans="1:13" ht="13.5" x14ac:dyDescent="0.25">
      <c r="A30" s="13" t="s">
        <v>40</v>
      </c>
      <c r="B30" s="10">
        <v>20</v>
      </c>
      <c r="C30" s="14">
        <v>15306</v>
      </c>
      <c r="D30" s="15">
        <v>15428</v>
      </c>
      <c r="E30" s="15">
        <v>-9496</v>
      </c>
      <c r="F30" s="14">
        <v>3755</v>
      </c>
      <c r="H30" s="22"/>
      <c r="I30" s="12"/>
      <c r="J30" s="12"/>
      <c r="K30" s="12"/>
      <c r="L30" s="12"/>
      <c r="M30" s="12"/>
    </row>
    <row r="31" spans="1:13" ht="13.5" x14ac:dyDescent="0.25">
      <c r="A31" s="19" t="s">
        <v>41</v>
      </c>
      <c r="B31" s="10">
        <v>21</v>
      </c>
      <c r="C31" s="11">
        <f>SUM(C29:C30)</f>
        <v>15312</v>
      </c>
      <c r="D31" s="16">
        <f>SUM(D29:D30)</f>
        <v>15362</v>
      </c>
      <c r="E31" s="16">
        <f>SUM(E29:E30)</f>
        <v>115771</v>
      </c>
      <c r="F31" s="16">
        <f>SUM(F29:F30)</f>
        <v>93440</v>
      </c>
      <c r="I31" s="12"/>
      <c r="J31" s="12"/>
      <c r="K31" s="12"/>
      <c r="L31" s="12"/>
      <c r="M31" s="12"/>
    </row>
    <row r="32" spans="1:13" ht="13.5" x14ac:dyDescent="0.25">
      <c r="A32" s="18" t="s">
        <v>42</v>
      </c>
      <c r="B32" s="10">
        <v>22</v>
      </c>
      <c r="C32" s="14">
        <v>6548</v>
      </c>
      <c r="D32" s="15">
        <v>7170</v>
      </c>
      <c r="E32" s="15">
        <v>27515</v>
      </c>
      <c r="F32" s="14">
        <v>25493</v>
      </c>
      <c r="I32" s="12"/>
      <c r="J32" s="12"/>
      <c r="K32" s="12"/>
      <c r="L32" s="12"/>
      <c r="M32" s="12"/>
    </row>
    <row r="33" spans="1:13" ht="13.5" x14ac:dyDescent="0.25">
      <c r="A33" s="13" t="s">
        <v>43</v>
      </c>
      <c r="B33" s="10">
        <v>23</v>
      </c>
      <c r="C33" s="11">
        <f>C27+C28+C31-C32</f>
        <v>1301381</v>
      </c>
      <c r="D33" s="16">
        <f>D27+D28+D31-D32</f>
        <v>1417224</v>
      </c>
      <c r="E33" s="16">
        <f>E27+E28+E31-E32</f>
        <v>5834911</v>
      </c>
      <c r="F33" s="16">
        <f>F27+F28+F31-F32</f>
        <v>5742017</v>
      </c>
      <c r="I33" s="12"/>
      <c r="J33" s="12"/>
      <c r="K33" s="12"/>
      <c r="L33" s="12"/>
      <c r="M33" s="12"/>
    </row>
    <row r="34" spans="1:13" ht="27" x14ac:dyDescent="0.25">
      <c r="A34" s="17" t="s">
        <v>44</v>
      </c>
      <c r="B34" s="10">
        <v>24</v>
      </c>
      <c r="C34" s="11">
        <v>3363</v>
      </c>
      <c r="D34" s="16">
        <v>6307</v>
      </c>
      <c r="E34" s="16">
        <v>22770</v>
      </c>
      <c r="F34" s="14">
        <v>20319</v>
      </c>
      <c r="H34" s="22"/>
      <c r="I34" s="12"/>
      <c r="J34" s="12"/>
      <c r="K34" s="12"/>
      <c r="L34" s="12"/>
      <c r="M34" s="12"/>
    </row>
    <row r="35" spans="1:13" ht="13.5" x14ac:dyDescent="0.25">
      <c r="A35" s="13" t="s">
        <v>45</v>
      </c>
      <c r="B35" s="10">
        <v>25</v>
      </c>
      <c r="C35" s="14">
        <v>64</v>
      </c>
      <c r="D35" s="15">
        <v>97</v>
      </c>
      <c r="E35" s="15">
        <v>197</v>
      </c>
      <c r="F35" s="14">
        <v>435</v>
      </c>
      <c r="I35" s="12"/>
      <c r="J35" s="12"/>
      <c r="K35" s="12"/>
      <c r="L35" s="12"/>
      <c r="M35" s="12"/>
    </row>
    <row r="36" spans="1:13" ht="13.5" x14ac:dyDescent="0.25">
      <c r="A36" s="13" t="s">
        <v>46</v>
      </c>
      <c r="B36" s="10">
        <v>26</v>
      </c>
      <c r="C36" s="14">
        <v>0</v>
      </c>
      <c r="D36" s="15">
        <v>0</v>
      </c>
      <c r="E36" s="15">
        <v>0</v>
      </c>
      <c r="F36" s="14">
        <v>0</v>
      </c>
      <c r="I36" s="12"/>
      <c r="J36" s="12"/>
      <c r="K36" s="12"/>
      <c r="L36" s="12"/>
      <c r="M36" s="12"/>
    </row>
    <row r="37" spans="1:13" ht="13.5" x14ac:dyDescent="0.25">
      <c r="A37" s="13" t="s">
        <v>47</v>
      </c>
      <c r="B37" s="10">
        <v>27</v>
      </c>
      <c r="C37" s="11">
        <f>SUM(C34:C36)</f>
        <v>3427</v>
      </c>
      <c r="D37" s="16">
        <f>SUM(D34:D36)</f>
        <v>6404</v>
      </c>
      <c r="E37" s="16">
        <f>SUM(E34:E36)</f>
        <v>22967</v>
      </c>
      <c r="F37" s="16">
        <f>SUM(F34:F36)</f>
        <v>20754</v>
      </c>
      <c r="H37" s="12"/>
      <c r="I37" s="12"/>
      <c r="J37" s="12"/>
      <c r="K37" s="12"/>
      <c r="L37" s="12"/>
      <c r="M37" s="12"/>
    </row>
    <row r="38" spans="1:13" ht="27" x14ac:dyDescent="0.25">
      <c r="A38" s="20" t="s">
        <v>48</v>
      </c>
      <c r="B38" s="10">
        <v>28</v>
      </c>
      <c r="C38" s="11">
        <f>+C33-C37</f>
        <v>1297954</v>
      </c>
      <c r="D38" s="16">
        <f>+D33-D37</f>
        <v>1410820</v>
      </c>
      <c r="E38" s="16">
        <f>+E33-E37</f>
        <v>5811944</v>
      </c>
      <c r="F38" s="16">
        <f>+F33-F37</f>
        <v>5721263</v>
      </c>
      <c r="I38" s="12"/>
      <c r="J38" s="12"/>
      <c r="K38" s="12"/>
      <c r="L38" s="12"/>
      <c r="M38" s="12"/>
    </row>
    <row r="39" spans="1:13" ht="13.5" x14ac:dyDescent="0.25">
      <c r="A39" s="18" t="s">
        <v>49</v>
      </c>
      <c r="B39" s="10">
        <v>29</v>
      </c>
      <c r="C39" s="14">
        <v>0</v>
      </c>
      <c r="D39" s="15">
        <v>0</v>
      </c>
      <c r="E39" s="15">
        <v>0</v>
      </c>
      <c r="F39" s="14">
        <v>0</v>
      </c>
      <c r="I39" s="12"/>
      <c r="J39" s="12"/>
      <c r="K39" s="12"/>
      <c r="L39" s="12"/>
      <c r="M39" s="12"/>
    </row>
    <row r="40" spans="1:13" ht="13.5" x14ac:dyDescent="0.25">
      <c r="A40" s="13" t="s">
        <v>50</v>
      </c>
      <c r="B40" s="10">
        <v>30</v>
      </c>
      <c r="C40" s="14">
        <v>0</v>
      </c>
      <c r="D40" s="15">
        <v>0</v>
      </c>
      <c r="E40" s="15">
        <v>0</v>
      </c>
      <c r="F40" s="14">
        <v>0</v>
      </c>
      <c r="I40" s="12"/>
      <c r="J40" s="12"/>
      <c r="K40" s="12"/>
      <c r="L40" s="12"/>
      <c r="M40" s="12"/>
    </row>
    <row r="41" spans="1:13" ht="13.5" x14ac:dyDescent="0.25">
      <c r="A41" s="13" t="s">
        <v>51</v>
      </c>
      <c r="B41" s="10">
        <v>31</v>
      </c>
      <c r="C41" s="11">
        <f>C33-C37-C40</f>
        <v>1297954</v>
      </c>
      <c r="D41" s="16">
        <f>D33-D37-D40</f>
        <v>1410820</v>
      </c>
      <c r="E41" s="16">
        <f>E33-E37-E40</f>
        <v>5811944</v>
      </c>
      <c r="F41" s="16">
        <f>F33-F37-F40</f>
        <v>5721263</v>
      </c>
      <c r="I41" s="12"/>
      <c r="J41" s="12"/>
      <c r="K41" s="12"/>
      <c r="L41" s="12"/>
      <c r="M41" s="12"/>
    </row>
    <row r="42" spans="1:13" ht="13.5" x14ac:dyDescent="0.25">
      <c r="A42" s="13" t="s">
        <v>52</v>
      </c>
      <c r="B42" s="10">
        <v>32</v>
      </c>
      <c r="C42" s="14">
        <v>289771</v>
      </c>
      <c r="D42" s="15">
        <v>287426</v>
      </c>
      <c r="E42" s="15">
        <v>1347681</v>
      </c>
      <c r="F42" s="14">
        <v>1258521</v>
      </c>
      <c r="H42" s="22"/>
      <c r="I42" s="12"/>
      <c r="J42" s="12"/>
      <c r="K42" s="12"/>
      <c r="L42" s="12"/>
      <c r="M42" s="12"/>
    </row>
    <row r="43" spans="1:13" ht="13.5" x14ac:dyDescent="0.25">
      <c r="A43" s="13" t="s">
        <v>53</v>
      </c>
      <c r="B43" s="10">
        <v>33</v>
      </c>
      <c r="C43" s="14">
        <v>-9694</v>
      </c>
      <c r="D43" s="15">
        <v>2475</v>
      </c>
      <c r="E43" s="15">
        <v>18960</v>
      </c>
      <c r="F43" s="14">
        <v>83002</v>
      </c>
      <c r="I43" s="12"/>
      <c r="J43" s="12"/>
      <c r="K43" s="12"/>
      <c r="L43" s="12"/>
      <c r="M43" s="12"/>
    </row>
    <row r="44" spans="1:13" ht="13.5" x14ac:dyDescent="0.25">
      <c r="A44" s="23" t="s">
        <v>54</v>
      </c>
      <c r="B44" s="10">
        <v>34</v>
      </c>
      <c r="C44" s="11">
        <f>C41-C42-C43</f>
        <v>1017877</v>
      </c>
      <c r="D44" s="16">
        <f>D41-D42-D43</f>
        <v>1120919</v>
      </c>
      <c r="E44" s="16">
        <f>E41-E42-E43</f>
        <v>4445303</v>
      </c>
      <c r="F44" s="16">
        <f>F41-F42-F43</f>
        <v>4379740</v>
      </c>
      <c r="H44" s="12"/>
      <c r="I44" s="12"/>
      <c r="J44" s="12"/>
      <c r="K44" s="12"/>
      <c r="L44" s="12"/>
      <c r="M44" s="12"/>
    </row>
    <row r="45" spans="1:13" ht="13.5" x14ac:dyDescent="0.25">
      <c r="A45" s="24" t="s">
        <v>55</v>
      </c>
      <c r="B45" s="10">
        <v>35</v>
      </c>
      <c r="C45" s="14">
        <v>0</v>
      </c>
      <c r="D45" s="14">
        <v>0</v>
      </c>
      <c r="E45" s="14">
        <v>0</v>
      </c>
      <c r="F45" s="14">
        <v>0</v>
      </c>
      <c r="I45" s="12"/>
      <c r="J45" s="12"/>
      <c r="K45" s="12"/>
      <c r="L45" s="12"/>
      <c r="M45" s="12"/>
    </row>
    <row r="46" spans="1:13" ht="13.5" x14ac:dyDescent="0.25">
      <c r="A46" s="24" t="s">
        <v>56</v>
      </c>
      <c r="B46" s="10">
        <v>36</v>
      </c>
      <c r="C46" s="14">
        <v>0</v>
      </c>
      <c r="D46" s="14">
        <v>0</v>
      </c>
      <c r="E46" s="14">
        <v>0</v>
      </c>
      <c r="F46" s="14">
        <v>0</v>
      </c>
      <c r="I46" s="12"/>
      <c r="J46" s="12"/>
      <c r="K46" s="12"/>
      <c r="L46" s="12"/>
      <c r="M46" s="12"/>
    </row>
    <row r="47" spans="1:13" ht="13.5" x14ac:dyDescent="0.25">
      <c r="A47" s="25" t="s">
        <v>57</v>
      </c>
      <c r="B47" s="10">
        <v>37</v>
      </c>
      <c r="C47" s="11">
        <f>C44+C45+C46</f>
        <v>1017877</v>
      </c>
      <c r="D47" s="11">
        <f>D44+D45+D46</f>
        <v>1120919</v>
      </c>
      <c r="E47" s="11">
        <f>E44+E45+E46</f>
        <v>4445303</v>
      </c>
      <c r="F47" s="11">
        <f>F44+F45+F46</f>
        <v>4379740</v>
      </c>
      <c r="G47" s="12"/>
      <c r="I47" s="12"/>
      <c r="J47" s="12"/>
      <c r="K47" s="12"/>
      <c r="L47" s="12"/>
      <c r="M47" s="12"/>
    </row>
    <row r="48" spans="1:13" ht="13.5" x14ac:dyDescent="0.25">
      <c r="A48" s="26" t="s">
        <v>58</v>
      </c>
      <c r="B48" s="10">
        <v>38</v>
      </c>
      <c r="C48" s="14">
        <v>0</v>
      </c>
      <c r="D48" s="14">
        <v>0</v>
      </c>
      <c r="E48" s="14">
        <v>0</v>
      </c>
      <c r="F48" s="14">
        <v>0</v>
      </c>
      <c r="I48" s="12"/>
      <c r="J48" s="12"/>
      <c r="K48" s="12"/>
      <c r="L48" s="12"/>
      <c r="M48" s="12"/>
    </row>
    <row r="49" spans="1:13" ht="13.5" x14ac:dyDescent="0.25">
      <c r="A49" s="26" t="s">
        <v>59</v>
      </c>
      <c r="B49" s="10">
        <v>39</v>
      </c>
      <c r="C49" s="14">
        <v>0</v>
      </c>
      <c r="D49" s="14">
        <v>0</v>
      </c>
      <c r="E49" s="14">
        <v>0</v>
      </c>
      <c r="F49" s="14">
        <v>0</v>
      </c>
      <c r="I49" s="12"/>
      <c r="J49" s="12"/>
      <c r="K49" s="12"/>
      <c r="L49" s="12"/>
      <c r="M49" s="12"/>
    </row>
    <row r="50" spans="1:13" ht="13.5" x14ac:dyDescent="0.25">
      <c r="A50" s="26" t="s">
        <v>60</v>
      </c>
      <c r="B50" s="10">
        <v>40</v>
      </c>
      <c r="C50" s="14">
        <v>0</v>
      </c>
      <c r="D50" s="14">
        <v>0</v>
      </c>
      <c r="E50" s="14">
        <v>0</v>
      </c>
      <c r="F50" s="14">
        <v>0</v>
      </c>
      <c r="I50" s="12"/>
      <c r="J50" s="12"/>
      <c r="K50" s="12"/>
      <c r="L50" s="12"/>
      <c r="M50" s="12"/>
    </row>
    <row r="51" spans="1:13" ht="13.5" x14ac:dyDescent="0.25">
      <c r="A51" s="26" t="s">
        <v>61</v>
      </c>
      <c r="B51" s="10">
        <v>41</v>
      </c>
      <c r="C51" s="14">
        <v>0</v>
      </c>
      <c r="D51" s="14">
        <v>0</v>
      </c>
      <c r="E51" s="14">
        <v>0</v>
      </c>
      <c r="F51" s="14">
        <v>0</v>
      </c>
      <c r="I51" s="12"/>
      <c r="J51" s="12"/>
      <c r="K51" s="12"/>
      <c r="L51" s="12"/>
      <c r="M51" s="12"/>
    </row>
    <row r="52" spans="1:13" ht="13.5" x14ac:dyDescent="0.25">
      <c r="A52" s="26" t="s">
        <v>62</v>
      </c>
      <c r="B52" s="10">
        <v>42</v>
      </c>
      <c r="C52" s="11">
        <f>C47+SUM(C48:C50)-C51</f>
        <v>1017877</v>
      </c>
      <c r="D52" s="11">
        <f>D47+SUM(D48:D50)-D51</f>
        <v>1120919</v>
      </c>
      <c r="E52" s="11">
        <f>E47+SUM(E48:E50)-E51</f>
        <v>4445303</v>
      </c>
      <c r="F52" s="11">
        <f>F47+SUM(F48:F50)-F51</f>
        <v>4379740</v>
      </c>
      <c r="I52" s="12"/>
      <c r="J52" s="12"/>
      <c r="K52" s="12"/>
      <c r="L52" s="12"/>
      <c r="M52" s="12"/>
    </row>
    <row r="53" spans="1:13" ht="13.5" x14ac:dyDescent="0.25">
      <c r="A53" s="27" t="s">
        <v>63</v>
      </c>
      <c r="B53" s="10">
        <v>43</v>
      </c>
      <c r="C53" s="14">
        <v>-197</v>
      </c>
      <c r="D53" s="14">
        <v>-178</v>
      </c>
      <c r="E53" s="14">
        <v>-251</v>
      </c>
      <c r="F53" s="14">
        <v>-142</v>
      </c>
      <c r="I53" s="12"/>
      <c r="J53" s="12"/>
      <c r="K53" s="12"/>
      <c r="L53" s="12"/>
      <c r="M53" s="12"/>
    </row>
    <row r="54" spans="1:13" ht="13.5" x14ac:dyDescent="0.25">
      <c r="A54" s="27" t="s">
        <v>64</v>
      </c>
      <c r="B54" s="10">
        <v>44</v>
      </c>
      <c r="C54" s="11">
        <f>+C52-C53</f>
        <v>1018074</v>
      </c>
      <c r="D54" s="11">
        <f>+D52-D53</f>
        <v>1121097</v>
      </c>
      <c r="E54" s="11">
        <f>+E52-E53</f>
        <v>4445554</v>
      </c>
      <c r="F54" s="11">
        <f>+F52-F53</f>
        <v>4379882</v>
      </c>
      <c r="I54" s="12"/>
      <c r="J54" s="12"/>
      <c r="K54" s="12"/>
      <c r="L54" s="12"/>
      <c r="M54" s="12"/>
    </row>
    <row r="55" spans="1:13" ht="13.5" x14ac:dyDescent="0.25">
      <c r="A55" s="27" t="s">
        <v>65</v>
      </c>
      <c r="B55" s="10">
        <v>45</v>
      </c>
      <c r="C55" s="28">
        <v>112.36</v>
      </c>
      <c r="D55" s="28">
        <v>123.72721535877015</v>
      </c>
      <c r="E55" s="28">
        <v>490.62</v>
      </c>
      <c r="F55" s="28">
        <v>483.37530424218505</v>
      </c>
      <c r="I55" s="12"/>
      <c r="J55" s="12"/>
      <c r="K55" s="12"/>
      <c r="L55" s="12"/>
      <c r="M55" s="12"/>
    </row>
    <row r="56" spans="1:13" ht="13.5" x14ac:dyDescent="0.25">
      <c r="A56" s="27" t="s">
        <v>66</v>
      </c>
      <c r="B56" s="10">
        <v>46</v>
      </c>
      <c r="C56" s="28">
        <v>112.36</v>
      </c>
      <c r="D56" s="28">
        <v>123.72721535877015</v>
      </c>
      <c r="E56" s="28">
        <v>490.62</v>
      </c>
      <c r="F56" s="28">
        <v>483.37530424218505</v>
      </c>
      <c r="I56" s="12"/>
      <c r="J56" s="12"/>
      <c r="K56" s="12"/>
      <c r="L56" s="12"/>
      <c r="M56" s="12"/>
    </row>
    <row r="57" spans="1:13" ht="13.5" x14ac:dyDescent="0.25">
      <c r="A57" s="26" t="s">
        <v>67</v>
      </c>
      <c r="B57" s="10">
        <v>47</v>
      </c>
      <c r="C57" s="14">
        <v>270000</v>
      </c>
      <c r="D57" s="14">
        <v>270000</v>
      </c>
      <c r="E57" s="14">
        <v>1080000</v>
      </c>
      <c r="F57" s="14">
        <v>1280000</v>
      </c>
      <c r="I57" s="12"/>
      <c r="J57" s="12"/>
      <c r="K57" s="12"/>
      <c r="L57" s="12"/>
      <c r="M57" s="12"/>
    </row>
    <row r="58" spans="1:13" ht="13.5" x14ac:dyDescent="0.25">
      <c r="A58" s="26" t="s">
        <v>68</v>
      </c>
      <c r="B58" s="10">
        <v>48</v>
      </c>
      <c r="C58" s="14">
        <v>0</v>
      </c>
      <c r="D58" s="14">
        <v>0</v>
      </c>
      <c r="E58" s="14">
        <v>0</v>
      </c>
      <c r="F58" s="14">
        <v>0</v>
      </c>
      <c r="I58" s="12"/>
      <c r="J58" s="12"/>
      <c r="K58" s="12"/>
      <c r="L58" s="12"/>
      <c r="M58" s="12"/>
    </row>
    <row r="59" spans="1:13" ht="13.5" x14ac:dyDescent="0.25">
      <c r="A59" s="29" t="s">
        <v>69</v>
      </c>
      <c r="B59" s="10">
        <v>49</v>
      </c>
      <c r="C59" s="28">
        <f>+C26/C16*100</f>
        <v>67.517864681489158</v>
      </c>
      <c r="D59" s="28">
        <f>+D26/D16*100</f>
        <v>65.84449781241662</v>
      </c>
      <c r="E59" s="28">
        <f>+E26/E16*100</f>
        <v>64.303822656635475</v>
      </c>
      <c r="F59" s="28">
        <f>+F26/F16*100</f>
        <v>64.41164131654989</v>
      </c>
      <c r="I59" s="12"/>
      <c r="J59" s="12"/>
      <c r="K59" s="12"/>
      <c r="L59" s="12"/>
      <c r="M59" s="12"/>
    </row>
    <row r="60" spans="1:13" ht="13.5" x14ac:dyDescent="0.25">
      <c r="A60" s="13" t="s">
        <v>70</v>
      </c>
      <c r="B60" s="10">
        <v>50</v>
      </c>
      <c r="C60" s="28">
        <f>(C19+C22)/C16*100</f>
        <v>26.331375393498931</v>
      </c>
      <c r="D60" s="28">
        <f>(D19+D22)/D16*100</f>
        <v>24.280265370908889</v>
      </c>
      <c r="E60" s="28">
        <f>(E19+E22)/E16*100</f>
        <v>24.301357498798819</v>
      </c>
      <c r="F60" s="28">
        <f>(F19+F22)/F16*100</f>
        <v>24.006545018482576</v>
      </c>
      <c r="I60" s="12"/>
      <c r="J60" s="12"/>
      <c r="K60" s="12"/>
      <c r="L60" s="12"/>
      <c r="M60" s="12"/>
    </row>
    <row r="61" spans="1:13" ht="13.5" x14ac:dyDescent="0.25">
      <c r="A61" s="13" t="s">
        <v>71</v>
      </c>
      <c r="B61" s="10">
        <v>51</v>
      </c>
      <c r="C61" s="28">
        <f>(C23+C24)/C16*100</f>
        <v>30.218152778644836</v>
      </c>
      <c r="D61" s="28">
        <f>(D23+D24)/D16*100</f>
        <v>29.681595779369342</v>
      </c>
      <c r="E61" s="28">
        <f>(E23+E24)/E16*100</f>
        <v>28.706146342387861</v>
      </c>
      <c r="F61" s="28">
        <f>(F23+F24)/F16*100</f>
        <v>28.971344997562433</v>
      </c>
      <c r="I61" s="12"/>
      <c r="J61" s="12"/>
      <c r="K61" s="12"/>
      <c r="L61" s="12"/>
      <c r="M61" s="12"/>
    </row>
    <row r="62" spans="1:13" ht="27" x14ac:dyDescent="0.25">
      <c r="A62" s="9" t="s">
        <v>72</v>
      </c>
      <c r="B62" s="10">
        <v>52</v>
      </c>
      <c r="C62" s="11">
        <f>+C27</f>
        <v>1051029</v>
      </c>
      <c r="D62" s="11">
        <f>+D27</f>
        <v>1153280</v>
      </c>
      <c r="E62" s="11">
        <f>+E27</f>
        <v>4746636</v>
      </c>
      <c r="F62" s="11">
        <f>+F27</f>
        <v>4763226</v>
      </c>
      <c r="I62" s="12"/>
      <c r="J62" s="12"/>
      <c r="K62" s="12"/>
      <c r="L62" s="12"/>
      <c r="M62" s="12"/>
    </row>
    <row r="63" spans="1:13" ht="13.5" x14ac:dyDescent="0.25">
      <c r="A63" s="30" t="s">
        <v>73</v>
      </c>
      <c r="B63" s="10">
        <v>53</v>
      </c>
      <c r="C63" s="14">
        <f t="shared" ref="C63:F64" si="0">-C42</f>
        <v>-289771</v>
      </c>
      <c r="D63" s="14">
        <f t="shared" si="0"/>
        <v>-287426</v>
      </c>
      <c r="E63" s="14">
        <f t="shared" si="0"/>
        <v>-1347681</v>
      </c>
      <c r="F63" s="14">
        <f t="shared" si="0"/>
        <v>-1258521</v>
      </c>
      <c r="I63" s="12"/>
      <c r="J63" s="12"/>
      <c r="K63" s="12"/>
      <c r="L63" s="12"/>
      <c r="M63" s="12"/>
    </row>
    <row r="64" spans="1:13" ht="13.5" x14ac:dyDescent="0.25">
      <c r="A64" s="30" t="s">
        <v>74</v>
      </c>
      <c r="B64" s="10">
        <v>54</v>
      </c>
      <c r="C64" s="14">
        <f t="shared" si="0"/>
        <v>9694</v>
      </c>
      <c r="D64" s="14">
        <f t="shared" si="0"/>
        <v>-2475</v>
      </c>
      <c r="E64" s="14">
        <f t="shared" si="0"/>
        <v>-18960</v>
      </c>
      <c r="F64" s="14">
        <f t="shared" si="0"/>
        <v>-83002</v>
      </c>
      <c r="I64" s="12"/>
      <c r="J64" s="12"/>
      <c r="K64" s="12"/>
      <c r="L64" s="12"/>
      <c r="M64" s="12"/>
    </row>
    <row r="65" spans="1:13" ht="13.5" x14ac:dyDescent="0.25">
      <c r="A65" s="13" t="s">
        <v>75</v>
      </c>
      <c r="B65" s="10">
        <v>55</v>
      </c>
      <c r="C65" s="14">
        <v>-30597</v>
      </c>
      <c r="D65" s="14">
        <v>-29286</v>
      </c>
      <c r="E65" s="14">
        <v>-114215</v>
      </c>
      <c r="F65" s="14">
        <v>-106841</v>
      </c>
      <c r="I65" s="12"/>
      <c r="J65" s="12"/>
      <c r="K65" s="12"/>
      <c r="L65" s="12"/>
      <c r="M65" s="12"/>
    </row>
    <row r="66" spans="1:13" ht="13.5" x14ac:dyDescent="0.25">
      <c r="A66" s="13" t="s">
        <v>76</v>
      </c>
      <c r="B66" s="10">
        <v>56</v>
      </c>
      <c r="C66" s="14">
        <v>9023</v>
      </c>
      <c r="D66" s="14">
        <v>8822</v>
      </c>
      <c r="E66" s="14">
        <v>39631</v>
      </c>
      <c r="F66" s="14">
        <v>39087</v>
      </c>
      <c r="I66" s="12"/>
      <c r="J66" s="12"/>
      <c r="K66" s="12"/>
      <c r="L66" s="12"/>
      <c r="M66" s="12"/>
    </row>
    <row r="67" spans="1:13" ht="13.5" x14ac:dyDescent="0.25">
      <c r="A67" s="31" t="s">
        <v>77</v>
      </c>
      <c r="B67" s="32">
        <v>57</v>
      </c>
      <c r="C67" s="33">
        <f>C62+SUM(C63:C66)</f>
        <v>749378</v>
      </c>
      <c r="D67" s="33">
        <f>D62+SUM(D63:D66)</f>
        <v>842915</v>
      </c>
      <c r="E67" s="33">
        <f>E62+SUM(E63:E66)</f>
        <v>3305411</v>
      </c>
      <c r="F67" s="33">
        <f>F62+SUM(F63:F66)</f>
        <v>3353949</v>
      </c>
      <c r="I67" s="12"/>
      <c r="J67" s="12"/>
      <c r="K67" s="12"/>
      <c r="L67" s="12"/>
      <c r="M67" s="12"/>
    </row>
    <row r="68" spans="1:13" ht="13.5" x14ac:dyDescent="0.25">
      <c r="A68" s="34"/>
      <c r="B68" s="35"/>
      <c r="C68" s="35"/>
      <c r="D68" s="35"/>
      <c r="E68" s="35"/>
      <c r="F68" s="36"/>
      <c r="J68" s="12"/>
      <c r="K68" s="12"/>
      <c r="L68" s="12"/>
      <c r="M68" s="12"/>
    </row>
    <row r="69" spans="1:13" ht="72.75" customHeight="1" x14ac:dyDescent="0.25">
      <c r="A69" s="37" t="s">
        <v>78</v>
      </c>
      <c r="B69" s="38"/>
      <c r="C69" s="38"/>
      <c r="D69" s="38"/>
      <c r="E69" s="38"/>
      <c r="F69" s="39"/>
      <c r="J69" s="12"/>
      <c r="K69" s="12"/>
      <c r="L69" s="12"/>
      <c r="M69" s="12"/>
    </row>
    <row r="70" spans="1:13" ht="13.5" x14ac:dyDescent="0.25">
      <c r="A70" s="40" t="s">
        <v>79</v>
      </c>
      <c r="F70" s="41"/>
    </row>
    <row r="71" spans="1:13" ht="20.25" customHeight="1" x14ac:dyDescent="0.25">
      <c r="A71" s="42" t="s">
        <v>80</v>
      </c>
      <c r="F71" s="41"/>
    </row>
    <row r="72" spans="1:13" ht="179.25" customHeight="1" x14ac:dyDescent="0.25">
      <c r="A72" s="43" t="s">
        <v>81</v>
      </c>
      <c r="B72" s="44"/>
      <c r="C72" s="44"/>
      <c r="D72" s="44"/>
      <c r="E72" s="44"/>
      <c r="F72" s="45"/>
    </row>
    <row r="73" spans="1:13" ht="15" customHeight="1" x14ac:dyDescent="0.25">
      <c r="A73" s="46" t="s">
        <v>82</v>
      </c>
      <c r="B73" s="47"/>
      <c r="C73" s="47"/>
      <c r="D73" s="47"/>
      <c r="E73" s="47"/>
      <c r="F73" s="48"/>
    </row>
    <row r="74" spans="1:13" ht="57" customHeight="1" x14ac:dyDescent="0.25">
      <c r="A74" s="49" t="s">
        <v>83</v>
      </c>
      <c r="B74" s="50"/>
      <c r="C74" s="50"/>
      <c r="D74" s="50"/>
      <c r="E74" s="50"/>
      <c r="F74" s="51"/>
    </row>
    <row r="75" spans="1:13" ht="15" customHeight="1" x14ac:dyDescent="0.25">
      <c r="A75" s="52" t="s">
        <v>84</v>
      </c>
      <c r="F75" s="41"/>
    </row>
    <row r="76" spans="1:13" ht="15" customHeight="1" x14ac:dyDescent="0.25">
      <c r="A76" s="52" t="s">
        <v>85</v>
      </c>
      <c r="F76" s="41"/>
    </row>
    <row r="77" spans="1:13" ht="15" customHeight="1" x14ac:dyDescent="0.25">
      <c r="A77" s="56" t="s">
        <v>87</v>
      </c>
      <c r="B77" s="53"/>
      <c r="C77" s="1" t="s">
        <v>86</v>
      </c>
      <c r="F77" s="41"/>
    </row>
    <row r="78" spans="1:13" ht="8.25" customHeight="1" x14ac:dyDescent="0.25">
      <c r="A78" s="54"/>
      <c r="B78" s="21"/>
      <c r="C78" s="21"/>
      <c r="D78" s="21"/>
      <c r="E78" s="21"/>
      <c r="F78" s="55"/>
    </row>
  </sheetData>
  <sheetProtection formatCells="0" formatColumns="0" formatRows="0"/>
  <protectedRanges>
    <protectedRange sqref="B4" name="Year"/>
    <protectedRange sqref="D20:D21 D23:D25 D28:D30 D32 D34:D36 D38:D40 D42:D43 D45:D46 D48:D51 D53:D59 D65:D66 D11:D18 F28:F30 F32 F34:F36 F38:F40 F42:F43 F45:F46 F48:F51 F53:F59 F65:F66 F11:F25" name="Revenue"/>
    <protectedRange sqref="D78:E78" name="Signator"/>
    <protectedRange sqref="C11:C18 C20:C21 C23:C25 C28:C30 C32 C34:C36 C38:C40 C42:C43 C45:C46 C48:C51 C65:C66 C53:C59" name="Revenue_1"/>
    <protectedRange sqref="E20:E21 E23:E25 E11:E18 E28:E30 E32 E34:E36 E38:E40 E42:E43 E45:E46 E48:E51 E53:E59 E65:E66" name="Revenue_2"/>
  </protectedRanges>
  <mergeCells count="8">
    <mergeCell ref="A69:F69"/>
    <mergeCell ref="A72:F72"/>
    <mergeCell ref="A74:F74"/>
    <mergeCell ref="A9:A10"/>
    <mergeCell ref="B9:B10"/>
    <mergeCell ref="C9:D9"/>
    <mergeCell ref="E9:F9"/>
    <mergeCell ref="A68:F68"/>
  </mergeCells>
  <printOptions horizontalCentered="1"/>
  <pageMargins left="0.5" right="0.5" top="0.5" bottom="0.5" header="0.5" footer="0.5"/>
  <pageSetup scale="44" fitToHeight="0" orientation="portrait" r:id="rId1"/>
  <headerFooter alignWithMargins="0"/>
  <rowBreaks count="1" manualBreakCount="1">
    <brk id="6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Magro, Anthony</dc:creator>
  <cp:lastModifiedBy>Magro, Anthony</cp:lastModifiedBy>
  <dcterms:created xsi:type="dcterms:W3CDTF">2025-01-30T20:05:27Z</dcterms:created>
  <dcterms:modified xsi:type="dcterms:W3CDTF">2025-01-30T20:10:41Z</dcterms:modified>
</cp:coreProperties>
</file>