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G:\FINANCE\2024\Reports\External Reports\STB &amp; AAR Reporting\CBS &amp; RE&amp;I\Q2 2024\"/>
    </mc:Choice>
  </mc:AlternateContent>
  <xr:revisionPtr revIDLastSave="0" documentId="13_ncr:1_{9D237A58-106F-404E-8C7D-3D703A995C30}" xr6:coauthVersionLast="47" xr6:coauthVersionMax="47" xr10:uidLastSave="{00000000-0000-0000-0000-000000000000}"/>
  <bookViews>
    <workbookView xWindow="-28920" yWindow="-120" windowWidth="29040" windowHeight="15840" xr2:uid="{1588AE9E-A817-4585-A8B6-506043D19EC7}"/>
  </bookViews>
  <sheets>
    <sheet name="REI" sheetId="1" r:id="rId1"/>
  </sheets>
  <externalReferences>
    <externalReference r:id="rId2"/>
    <externalReference r:id="rId3"/>
    <externalReference r:id="rId4"/>
  </externalReferences>
  <definedNames>
    <definedName name="_xlnm.Print_Area" localSheetId="0">REI!$A$1:$G$94</definedName>
    <definedName name="_xlnm.Print_Titles" localSheetId="0">REI!$3:$11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66" i="1" l="1"/>
  <c r="I65" i="1"/>
  <c r="I64" i="1"/>
  <c r="J59" i="1"/>
  <c r="J57" i="1"/>
  <c r="J56" i="1"/>
  <c r="I55" i="1"/>
  <c r="J55" i="1"/>
  <c r="J54" i="1"/>
  <c r="J53" i="1"/>
  <c r="J52" i="1"/>
  <c r="I51" i="1"/>
  <c r="J51" i="1"/>
  <c r="I50" i="1"/>
  <c r="I49" i="1"/>
  <c r="I48" i="1"/>
  <c r="J47" i="1"/>
  <c r="I45" i="1"/>
  <c r="J44" i="1"/>
  <c r="I43" i="1"/>
  <c r="I42" i="1"/>
  <c r="J42" i="1"/>
  <c r="I41" i="1"/>
  <c r="I40" i="1"/>
  <c r="J39" i="1"/>
  <c r="I38" i="1"/>
  <c r="I36" i="1"/>
  <c r="I34" i="1"/>
  <c r="I33" i="1"/>
  <c r="I35" i="1" s="1"/>
  <c r="J33" i="1"/>
  <c r="I32" i="1"/>
  <c r="I31" i="1"/>
  <c r="J31" i="1"/>
  <c r="I28" i="1"/>
  <c r="I27" i="1"/>
  <c r="J27" i="1"/>
  <c r="I26" i="1"/>
  <c r="I25" i="1"/>
  <c r="J25" i="1"/>
  <c r="I23" i="1"/>
  <c r="I24" i="1" s="1"/>
  <c r="J24" i="1" s="1"/>
  <c r="I22" i="1"/>
  <c r="I29" i="1" s="1"/>
  <c r="I20" i="1"/>
  <c r="I17" i="1"/>
  <c r="J17" i="1"/>
  <c r="I16" i="1"/>
  <c r="I15" i="1"/>
  <c r="J15" i="1"/>
  <c r="I14" i="1"/>
  <c r="I13" i="1"/>
  <c r="J35" i="1" l="1"/>
  <c r="J36" i="1"/>
  <c r="I18" i="1"/>
  <c r="J18" i="1" s="1"/>
  <c r="J38" i="1"/>
  <c r="J29" i="1"/>
  <c r="J49" i="1"/>
  <c r="J20" i="1"/>
  <c r="J40" i="1"/>
  <c r="J16" i="1"/>
  <c r="J22" i="1"/>
  <c r="J34" i="1"/>
  <c r="J43" i="1"/>
  <c r="J45" i="1"/>
  <c r="J14" i="1"/>
  <c r="J26" i="1"/>
  <c r="J28" i="1"/>
  <c r="J32" i="1"/>
  <c r="J41" i="1"/>
  <c r="J50" i="1"/>
  <c r="I21" i="1"/>
  <c r="J21" i="1" s="1"/>
  <c r="J46" i="1"/>
  <c r="J48" i="1"/>
  <c r="J58" i="1"/>
  <c r="J65" i="1"/>
  <c r="J23" i="1"/>
  <c r="J13" i="1"/>
  <c r="J64"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Trevor L Roach</author>
  </authors>
  <commentList>
    <comment ref="I65" authorId="0" shapeId="0" xr:uid="{40048159-495D-45FB-B15B-36C6CE2BED4B}">
      <text>
        <r>
          <rPr>
            <b/>
            <sz val="9"/>
            <color indexed="81"/>
            <rFont val="Tahoma"/>
            <family val="2"/>
          </rPr>
          <t>Trevor L Roach:</t>
        </r>
        <r>
          <rPr>
            <sz val="9"/>
            <color indexed="81"/>
            <rFont val="Tahoma"/>
            <family val="2"/>
          </rPr>
          <t xml:space="preserve">
220</t>
        </r>
      </text>
    </comment>
  </commentList>
</comments>
</file>

<file path=xl/sharedStrings.xml><?xml version="1.0" encoding="utf-8"?>
<sst xmlns="http://schemas.openxmlformats.org/spreadsheetml/2006/main" count="115" uniqueCount="104">
  <si>
    <t>SURFACE TRANSPORTATION BOARD - QUARTERLY REPORT OF REVENUES, EXPENSES, AND INCOME - RAILROADS</t>
  </si>
  <si>
    <t>FORM RE&amp;I</t>
  </si>
  <si>
    <t>Washington, DC 20423</t>
  </si>
  <si>
    <t>UNION PACIFIC RAILROAD COMPANY</t>
  </si>
  <si>
    <t>OMB Clearance No. 2140-0013</t>
  </si>
  <si>
    <t>1400 Douglas Street</t>
  </si>
  <si>
    <t xml:space="preserve">Expiration Date 3-31-2025	</t>
  </si>
  <si>
    <t>Omaha, Nebraska  68179</t>
  </si>
  <si>
    <r>
      <t xml:space="preserve">Railroad Report No. :     </t>
    </r>
    <r>
      <rPr>
        <u/>
        <sz val="8"/>
        <rFont val="Arial"/>
        <family val="2"/>
      </rPr>
      <t/>
    </r>
  </si>
  <si>
    <t xml:space="preserve">RC139400  </t>
  </si>
  <si>
    <t>Date of Report:</t>
  </si>
  <si>
    <t xml:space="preserve">Report Amended:  </t>
  </si>
  <si>
    <t>No</t>
  </si>
  <si>
    <t>Show dollar amount in thousands</t>
  </si>
  <si>
    <t>Figures for the Quarter</t>
  </si>
  <si>
    <t>Year-To-Date Figures</t>
  </si>
  <si>
    <t>DESCRIPTIONS</t>
  </si>
  <si>
    <t>Code</t>
  </si>
  <si>
    <t>This Year</t>
  </si>
  <si>
    <t>Last Year</t>
  </si>
  <si>
    <t>(A)</t>
  </si>
  <si>
    <t>No.</t>
  </si>
  <si>
    <t>(B)</t>
  </si>
  <si>
    <t>(C)</t>
  </si>
  <si>
    <t>(D)</t>
  </si>
  <si>
    <t>(E)</t>
  </si>
  <si>
    <t>Operating Revenues</t>
  </si>
  <si>
    <t>R-1 Schedules</t>
  </si>
  <si>
    <t>Check</t>
  </si>
  <si>
    <t>Freight  (Account 101)</t>
  </si>
  <si>
    <t>Passenger (Account 102)</t>
  </si>
  <si>
    <t>Passenger-Related (Account 103)</t>
  </si>
  <si>
    <t>All Other Operating Revenues (Accounts 104, 105, 106, 110, 502, 503)</t>
  </si>
  <si>
    <t>Joint Facility Account (Account 120)</t>
  </si>
  <si>
    <t xml:space="preserve">        Railway Operating Revenues (All Above)</t>
  </si>
  <si>
    <t>Operating Expenses</t>
  </si>
  <si>
    <t>Depreciation - Road (Accounts 62-11-00, 62-12-00, 62-13-00)</t>
  </si>
  <si>
    <t>All Other Way and Structure accounts</t>
  </si>
  <si>
    <t xml:space="preserve">        Total Way and Structures</t>
  </si>
  <si>
    <t>Depreciation - Equipment (Accounts 62-21-00, 62-22-00, 62-23-00)</t>
  </si>
  <si>
    <t>All Other Equipment Accounts</t>
  </si>
  <si>
    <t xml:space="preserve">        Total equipment</t>
  </si>
  <si>
    <t>Transportation - Train, Yard, and Yard Common</t>
  </si>
  <si>
    <t>Transportation - Specialized Services, Administrative Support</t>
  </si>
  <si>
    <t>General and Administrative</t>
  </si>
  <si>
    <t xml:space="preserve">        Total Railway Operating Expense (Account 531)</t>
  </si>
  <si>
    <t>Income Items</t>
  </si>
  <si>
    <t xml:space="preserve">   *Net Revenue from Railway Operations (Line 6 minus 16)</t>
  </si>
  <si>
    <t>Other Income (Accounts 506, 510-519)</t>
  </si>
  <si>
    <t>Income from Affiliated Companies: Dividends</t>
  </si>
  <si>
    <t>Equity in Undistributed Earnings (Losses)</t>
  </si>
  <si>
    <t xml:space="preserve">        Total Income from Affiliated Companies (Lines 19 and 20)</t>
  </si>
  <si>
    <t>Miscellaneous Deductions from Income (Accounts 534,544,545,549-551</t>
  </si>
  <si>
    <t xml:space="preserve">     and 553)</t>
  </si>
  <si>
    <t xml:space="preserve">     Income Available for Fixed Charges (Lines 17, 18, 21 Minus 22)</t>
  </si>
  <si>
    <t>Fixed Charges</t>
  </si>
  <si>
    <t>Interest on Funded Debt (Accounts 546)</t>
  </si>
  <si>
    <t>Interest on Unfunded Debt (Account 547)</t>
  </si>
  <si>
    <t>Amortization of Discount on Funded Debt (Account 548)</t>
  </si>
  <si>
    <t xml:space="preserve">        Total Fixed Charges</t>
  </si>
  <si>
    <t xml:space="preserve">        Income After Fixed Charges</t>
  </si>
  <si>
    <t>Other deductions (Account 546c)</t>
  </si>
  <si>
    <t>Unusual or Infrequent items (Debit) Credit (Account 555)</t>
  </si>
  <si>
    <t xml:space="preserve">        Income (Loss) from Continuing Operations Before Income Taxes</t>
  </si>
  <si>
    <t>Income Taxes on Ordinary Income (Account 556)</t>
  </si>
  <si>
    <t>Provision for Deferred Income Taxes (Account 557)</t>
  </si>
  <si>
    <t xml:space="preserve">        Income from Continuing Operations</t>
  </si>
  <si>
    <t>Income (Loss) from Operations - Less Applicable Income Taxes (Account 560)</t>
  </si>
  <si>
    <t>Gain (Loss) on Disposal of Discontinued Segments - Less Applicable Taxes</t>
  </si>
  <si>
    <t>(Account 562)</t>
  </si>
  <si>
    <t xml:space="preserve">        Income (Loss) before extraordinary items</t>
  </si>
  <si>
    <t>Extraordinary Items (Net) (Account 570)</t>
  </si>
  <si>
    <t>Income Taxes on Extraordinary Items (Account 590)</t>
  </si>
  <si>
    <t>Provisions for Deferred Taxes - Extraordinary Items (Account 591)</t>
  </si>
  <si>
    <t>Cumulative Effect of Changes in Account Principles (Less Taxes) (Acct. 592)</t>
  </si>
  <si>
    <t>Less: Net Income attributable to noncontrolling interest</t>
  </si>
  <si>
    <t>Net Income Attributable to Reporting Railroad</t>
  </si>
  <si>
    <t>Basic Earnings Per Share</t>
  </si>
  <si>
    <t>N/A</t>
  </si>
  <si>
    <t>Diluted Earnings Per Share</t>
  </si>
  <si>
    <t xml:space="preserve">        Net income</t>
  </si>
  <si>
    <t>Dividends on Common Stock (Account 623)</t>
  </si>
  <si>
    <t>Dividends on Preferred Stock (Account 623)</t>
  </si>
  <si>
    <t>Expenses to Revenues (%)</t>
  </si>
  <si>
    <t>Total Maintenance to Revenues (%)</t>
  </si>
  <si>
    <t>Transportation to Revenues (%)</t>
  </si>
  <si>
    <t>*NOTE:  Reconciliation of Net Railway Operating Income (NROI)</t>
  </si>
  <si>
    <t>Net Revenues from Railway Operations</t>
  </si>
  <si>
    <t>Provisions for Deferred Taxes (Account 557)</t>
  </si>
  <si>
    <t>Rent for Leased Roads and Equipment</t>
  </si>
  <si>
    <t xml:space="preserve">        Net Railway Operating Income</t>
  </si>
  <si>
    <t>SUPPLEMENTAL INFORMATION ABOUT THE QUARTERLY REPORTOF REVENUES, EXPENSES, AND INCOME (FORM RE&amp;I)</t>
  </si>
  <si>
    <t>The following information is provided in compliance with OMB requirements and pursuant to the Paperwork Reduction Act of 1995, 44 U.S.C. §§ 3501-3519 (PRA):</t>
  </si>
  <si>
    <t>This information collection is mandatory pursuant to 49 U.S.C. § 11164 and 49 C.F.R. § 1243.1. The estimated hour burden for filing this report is six hours per report. The Board uses the information in this report to ensure competitive, efficient, and safe transportation through general oversight programs that monitor and forecast the financial and operating condition of railroads, and through regulation of railroad rate and service issues and rail restructuring proposals, including railroad mergers, consolidations, acquisitions of control and abandonments. Information from the reports is used by the Board, other Federal agencies and industry groups to monitor and assess industry growth and operations, detect changes in carrier financial stability, and identify trends that may affect the national transportation system. Individual and aggregate carrier information is needed in our decision making process. Information from these reports is compiled by the Board and published on its website, www.stb.dot.gov, where it may be maintained indefinitely. The compilation report is entitled Class I Railroads, Selected Earnings Data. All information collected through this report is available to the public. Paper copies of individual reports are maintained by the Board for ten years, after which they are destroyed. Under the PRA, a federal agency may not conduct or sponsor, and a person is not required to respond to, nor shall a person be subject to a penalty for failure to comply with, a collection of information unless it displays a currently valid OMB control number. Comments and questions about this collection (2140-0013) should be directed to Paperwork Reduction Officer, Surface Transportation Board, 395 E Street, S.W ., Washington, DC 20423-0001.</t>
  </si>
  <si>
    <t xml:space="preserve">REMARKS: </t>
  </si>
  <si>
    <t>CERTIFICATION</t>
  </si>
  <si>
    <t>I the undersigned state that this report was prepared by me or under my supervision; that I have carefully examined it; and on the basis of my knowledge, belief, and verification (when necessary) I declare it to be a full, true, and correct statement of the revenue, expense, and income accounts named, and that the various items reported were determined in accordance with effective rules promulgated by the Surface Transportation Board.</t>
  </si>
  <si>
    <r>
      <t xml:space="preserve">Name (Printed):   </t>
    </r>
    <r>
      <rPr>
        <u/>
        <sz val="9"/>
        <rFont val="Arial"/>
        <family val="2"/>
      </rPr>
      <t xml:space="preserve">Shawn Ossenfort                                                                </t>
    </r>
  </si>
  <si>
    <r>
      <t xml:space="preserve">Title:  </t>
    </r>
    <r>
      <rPr>
        <u/>
        <sz val="9"/>
        <rFont val="Arial"/>
        <family val="2"/>
      </rPr>
      <t xml:space="preserve"> General Director - Financial Reporting &amp; Analysis                                                  </t>
    </r>
  </si>
  <si>
    <t>Telephone No.</t>
  </si>
  <si>
    <t xml:space="preserve">  (402) 544-0710</t>
  </si>
  <si>
    <t>Quarter:   2</t>
  </si>
  <si>
    <r>
      <t xml:space="preserve">Year:  </t>
    </r>
    <r>
      <rPr>
        <u/>
        <sz val="8"/>
        <color theme="1"/>
        <rFont val="Arial"/>
        <family val="2"/>
      </rPr>
      <t xml:space="preserve">  2024</t>
    </r>
  </si>
  <si>
    <r>
      <t xml:space="preserve">Date: </t>
    </r>
    <r>
      <rPr>
        <u/>
        <sz val="9"/>
        <rFont val="Arial"/>
        <family val="2"/>
      </rPr>
      <t xml:space="preserve"> July 30, 2024  </t>
    </r>
    <r>
      <rPr>
        <sz val="9"/>
        <rFont val="Arial"/>
        <family val="2"/>
      </rPr>
      <t xml:space="preserve">           Signature:__________________________ </t>
    </r>
    <r>
      <rPr>
        <u/>
        <sz val="9"/>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</si>
</sst>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0_);_(* \(#,##0\);_(* &quot;-&quot;_);_(@_)"/>
    <numFmt numFmtId="43" formatCode="_(* #,##0.00_);_(* \(#,##0.00\);_(* &quot;-&quot;??_);_(@_)"/>
    <numFmt numFmtId="164" formatCode="_(* #,##0_);_(* \(#,##0\);_(* &quot;-&quot;??_);_(@_)"/>
  </numFmts>
  <fonts count="16" x14ac:knownFonts="1">
    <font>
      <sz val="10"/>
      <name val="Arial"/>
      <family val="2"/>
    </font>
    <font>
      <sz val="10"/>
      <name val="Arial"/>
      <family val="2"/>
    </font>
    <font>
      <b/>
      <sz val="8"/>
      <name val="Arial"/>
      <family val="2"/>
    </font>
    <font>
      <b/>
      <sz val="9"/>
      <name val="Arial"/>
      <family val="2"/>
    </font>
    <font>
      <sz val="8"/>
      <name val="Arial"/>
      <family val="2"/>
    </font>
    <font>
      <u/>
      <sz val="8"/>
      <name val="Arial"/>
      <family val="2"/>
    </font>
    <font>
      <b/>
      <i/>
      <u/>
      <sz val="8"/>
      <name val="Arial"/>
      <family val="2"/>
    </font>
    <font>
      <b/>
      <u/>
      <sz val="10"/>
      <name val="Arial"/>
      <family val="2"/>
    </font>
    <font>
      <sz val="9"/>
      <name val="Arial"/>
      <family val="2"/>
    </font>
    <font>
      <sz val="10"/>
      <color rgb="FF000000"/>
      <name val="Times New Roman"/>
      <family val="1"/>
    </font>
    <font>
      <u/>
      <sz val="9"/>
      <name val="Arial"/>
      <family val="2"/>
    </font>
    <font>
      <b/>
      <sz val="9"/>
      <color indexed="81"/>
      <name val="Tahoma"/>
      <family val="2"/>
    </font>
    <font>
      <sz val="9"/>
      <color indexed="81"/>
      <name val="Tahoma"/>
      <family val="2"/>
    </font>
    <font>
      <sz val="10"/>
      <color theme="1"/>
      <name val="Arial"/>
      <family val="2"/>
    </font>
    <font>
      <sz val="8"/>
      <color theme="1"/>
      <name val="Arial"/>
      <family val="2"/>
    </font>
    <font>
      <u/>
      <sz val="8"/>
      <color theme="1"/>
      <name val="Arial"/>
      <family val="2"/>
    </font>
  </fonts>
  <fills count="4">
    <fill>
      <patternFill patternType="none"/>
    </fill>
    <fill>
      <patternFill patternType="gray125"/>
    </fill>
    <fill>
      <patternFill patternType="solid">
        <fgColor indexed="9"/>
        <bgColor indexed="64"/>
      </patternFill>
    </fill>
    <fill>
      <patternFill patternType="solid">
        <fgColor rgb="FFFFFFFF"/>
      </patternFill>
    </fill>
  </fills>
  <borders count="31">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bottom/>
      <diagonal/>
    </border>
  </borders>
  <cellStyleXfs count="4">
    <xf numFmtId="0" fontId="0" fillId="0" borderId="0"/>
    <xf numFmtId="9" fontId="1" fillId="0" borderId="0" applyFont="0" applyFill="0" applyBorder="0" applyAlignment="0" applyProtection="0"/>
    <xf numFmtId="0" fontId="1" fillId="0" borderId="0"/>
    <xf numFmtId="0" fontId="9" fillId="0" borderId="0"/>
  </cellStyleXfs>
  <cellXfs count="110">
    <xf numFmtId="0" fontId="0" fillId="0" borderId="0" xfId="0"/>
    <xf numFmtId="0" fontId="2" fillId="0" borderId="0" xfId="2" applyFont="1"/>
    <xf numFmtId="0" fontId="3" fillId="0" borderId="0" xfId="2" applyFont="1"/>
    <xf numFmtId="0" fontId="4" fillId="0" borderId="0" xfId="2" applyFont="1"/>
    <xf numFmtId="0" fontId="2" fillId="0" borderId="0" xfId="2" applyFont="1" applyAlignment="1">
      <alignment horizontal="left"/>
    </xf>
    <xf numFmtId="0" fontId="2" fillId="0" borderId="0" xfId="2" applyFont="1" applyAlignment="1">
      <alignment horizontal="center"/>
    </xf>
    <xf numFmtId="0" fontId="4" fillId="0" borderId="0" xfId="2" applyFont="1" applyAlignment="1">
      <alignment horizontal="left"/>
    </xf>
    <xf numFmtId="0" fontId="1" fillId="0" borderId="0" xfId="2"/>
    <xf numFmtId="0" fontId="4" fillId="0" borderId="1" xfId="2" applyFont="1" applyBorder="1"/>
    <xf numFmtId="0" fontId="4" fillId="0" borderId="2" xfId="2" applyFont="1" applyBorder="1" applyAlignment="1">
      <alignment horizontal="center"/>
    </xf>
    <xf numFmtId="0" fontId="4" fillId="0" borderId="3" xfId="2" applyFont="1" applyBorder="1" applyAlignment="1">
      <alignment horizontal="center"/>
    </xf>
    <xf numFmtId="0" fontId="4" fillId="0" borderId="7" xfId="2" applyFont="1" applyBorder="1"/>
    <xf numFmtId="0" fontId="4" fillId="0" borderId="7" xfId="2" applyFont="1" applyBorder="1" applyAlignment="1">
      <alignment horizontal="center"/>
    </xf>
    <xf numFmtId="0" fontId="4" fillId="0" borderId="0" xfId="2" applyFont="1" applyAlignment="1">
      <alignment horizontal="center"/>
    </xf>
    <xf numFmtId="0" fontId="4" fillId="0" borderId="10" xfId="2" applyFont="1" applyBorder="1" applyAlignment="1">
      <alignment horizontal="center"/>
    </xf>
    <xf numFmtId="0" fontId="4" fillId="0" borderId="1" xfId="2" applyFont="1" applyBorder="1" applyAlignment="1">
      <alignment horizontal="center"/>
    </xf>
    <xf numFmtId="0" fontId="6" fillId="0" borderId="7" xfId="2" applyFont="1" applyBorder="1" applyAlignment="1">
      <alignment horizontal="center"/>
    </xf>
    <xf numFmtId="0" fontId="6" fillId="0" borderId="0" xfId="2" applyFont="1" applyAlignment="1">
      <alignment horizontal="center"/>
    </xf>
    <xf numFmtId="0" fontId="7" fillId="0" borderId="0" xfId="2" applyFont="1" applyAlignment="1">
      <alignment horizontal="center"/>
    </xf>
    <xf numFmtId="0" fontId="4" fillId="0" borderId="10" xfId="2" applyFont="1" applyBorder="1"/>
    <xf numFmtId="41" fontId="8" fillId="0" borderId="0" xfId="2" applyNumberFormat="1" applyFont="1"/>
    <xf numFmtId="43" fontId="8" fillId="0" borderId="0" xfId="2" applyNumberFormat="1" applyFont="1"/>
    <xf numFmtId="0" fontId="4" fillId="2" borderId="10" xfId="2" applyFont="1" applyFill="1" applyBorder="1"/>
    <xf numFmtId="0" fontId="4" fillId="2" borderId="1" xfId="2" applyFont="1" applyFill="1" applyBorder="1"/>
    <xf numFmtId="0" fontId="2" fillId="2" borderId="10" xfId="2" applyFont="1" applyFill="1" applyBorder="1"/>
    <xf numFmtId="41" fontId="8" fillId="0" borderId="15" xfId="2" applyNumberFormat="1" applyFont="1" applyBorder="1"/>
    <xf numFmtId="0" fontId="6" fillId="2" borderId="2" xfId="2" applyFont="1" applyFill="1" applyBorder="1" applyAlignment="1">
      <alignment horizontal="center"/>
    </xf>
    <xf numFmtId="0" fontId="6" fillId="2" borderId="0" xfId="2" applyFont="1" applyFill="1" applyAlignment="1">
      <alignment horizontal="center"/>
    </xf>
    <xf numFmtId="164" fontId="8" fillId="0" borderId="0" xfId="2" applyNumberFormat="1" applyFont="1"/>
    <xf numFmtId="0" fontId="4" fillId="2" borderId="0" xfId="2" applyFont="1" applyFill="1"/>
    <xf numFmtId="0" fontId="4" fillId="2" borderId="18" xfId="2" applyFont="1" applyFill="1" applyBorder="1"/>
    <xf numFmtId="0" fontId="4" fillId="2" borderId="6" xfId="2" applyFont="1" applyFill="1" applyBorder="1"/>
    <xf numFmtId="0" fontId="4" fillId="2" borderId="7" xfId="2" applyFont="1" applyFill="1" applyBorder="1"/>
    <xf numFmtId="0" fontId="4" fillId="2" borderId="23" xfId="2" applyFont="1" applyFill="1" applyBorder="1"/>
    <xf numFmtId="0" fontId="4" fillId="2" borderId="2" xfId="2" applyFont="1" applyFill="1" applyBorder="1"/>
    <xf numFmtId="0" fontId="4" fillId="2" borderId="3" xfId="2" applyFont="1" applyFill="1" applyBorder="1"/>
    <xf numFmtId="0" fontId="4" fillId="2" borderId="10" xfId="2" applyFont="1" applyFill="1" applyBorder="1" applyAlignment="1">
      <alignment horizontal="left" wrapText="1" indent="1"/>
    </xf>
    <xf numFmtId="0" fontId="2" fillId="2" borderId="7" xfId="2" applyFont="1" applyFill="1" applyBorder="1"/>
    <xf numFmtId="0" fontId="2" fillId="2" borderId="18" xfId="2" applyFont="1" applyFill="1" applyBorder="1"/>
    <xf numFmtId="0" fontId="4" fillId="2" borderId="3" xfId="2" applyFont="1" applyFill="1" applyBorder="1" applyAlignment="1">
      <alignment horizontal="center"/>
    </xf>
    <xf numFmtId="0" fontId="4" fillId="2" borderId="0" xfId="2" applyFont="1" applyFill="1" applyAlignment="1">
      <alignment horizontal="centerContinuous"/>
    </xf>
    <xf numFmtId="0" fontId="8" fillId="0" borderId="7" xfId="2" applyFont="1" applyBorder="1"/>
    <xf numFmtId="0" fontId="8" fillId="0" borderId="0" xfId="2" applyFont="1"/>
    <xf numFmtId="0" fontId="8" fillId="0" borderId="30" xfId="2" applyFont="1" applyBorder="1"/>
    <xf numFmtId="0" fontId="8" fillId="0" borderId="0" xfId="2" applyFont="1" applyAlignment="1">
      <alignment horizontal="right"/>
    </xf>
    <xf numFmtId="0" fontId="8" fillId="0" borderId="19" xfId="2" quotePrefix="1" applyFont="1" applyBorder="1"/>
    <xf numFmtId="0" fontId="8" fillId="0" borderId="10" xfId="2" applyFont="1" applyBorder="1"/>
    <xf numFmtId="0" fontId="8" fillId="0" borderId="1" xfId="2" applyFont="1" applyBorder="1"/>
    <xf numFmtId="0" fontId="8" fillId="0" borderId="19" xfId="2" applyFont="1" applyBorder="1"/>
    <xf numFmtId="0" fontId="14" fillId="0" borderId="0" xfId="2" applyFont="1"/>
    <xf numFmtId="0" fontId="13" fillId="0" borderId="0" xfId="2" applyFont="1"/>
    <xf numFmtId="0" fontId="14" fillId="0" borderId="1" xfId="2" applyFont="1" applyBorder="1"/>
    <xf numFmtId="14" fontId="14" fillId="0" borderId="1" xfId="2" applyNumberFormat="1" applyFont="1" applyBorder="1" applyAlignment="1">
      <alignment horizontal="left"/>
    </xf>
    <xf numFmtId="0" fontId="14" fillId="0" borderId="0" xfId="2" applyFont="1" applyAlignment="1">
      <alignment horizontal="left"/>
    </xf>
    <xf numFmtId="0" fontId="14" fillId="0" borderId="4" xfId="2" applyFont="1" applyBorder="1" applyAlignment="1">
      <alignment horizontal="centerContinuous"/>
    </xf>
    <xf numFmtId="0" fontId="14" fillId="0" borderId="2" xfId="2" applyFont="1" applyBorder="1" applyAlignment="1">
      <alignment horizontal="centerContinuous"/>
    </xf>
    <xf numFmtId="0" fontId="14" fillId="0" borderId="5" xfId="2" applyFont="1" applyBorder="1" applyAlignment="1">
      <alignment horizontal="centerContinuous"/>
    </xf>
    <xf numFmtId="0" fontId="14" fillId="0" borderId="3" xfId="2" applyFont="1" applyBorder="1" applyAlignment="1">
      <alignment horizontal="centerContinuous"/>
    </xf>
    <xf numFmtId="0" fontId="14" fillId="0" borderId="6" xfId="2" applyFont="1" applyBorder="1" applyAlignment="1">
      <alignment horizontal="centerContinuous"/>
    </xf>
    <xf numFmtId="0" fontId="14" fillId="0" borderId="8" xfId="2" applyFont="1" applyBorder="1" applyAlignment="1">
      <alignment horizontal="center"/>
    </xf>
    <xf numFmtId="0" fontId="14" fillId="0" borderId="9" xfId="2" applyFont="1" applyBorder="1" applyAlignment="1">
      <alignment horizontal="center"/>
    </xf>
    <xf numFmtId="0" fontId="14" fillId="0" borderId="11" xfId="2" applyFont="1" applyBorder="1" applyAlignment="1">
      <alignment horizontal="center"/>
    </xf>
    <xf numFmtId="0" fontId="14" fillId="0" borderId="12" xfId="2" applyFont="1" applyBorder="1" applyAlignment="1">
      <alignment horizontal="center"/>
    </xf>
    <xf numFmtId="0" fontId="14" fillId="0" borderId="8" xfId="2" applyFont="1" applyBorder="1"/>
    <xf numFmtId="0" fontId="14" fillId="0" borderId="13" xfId="2" applyFont="1" applyBorder="1"/>
    <xf numFmtId="0" fontId="14" fillId="0" borderId="5" xfId="2" applyFont="1" applyBorder="1"/>
    <xf numFmtId="0" fontId="14" fillId="0" borderId="11" xfId="2" applyFont="1" applyBorder="1" applyAlignment="1">
      <alignment horizontal="centerContinuous"/>
    </xf>
    <xf numFmtId="37" fontId="14" fillId="0" borderId="12" xfId="2" applyNumberFormat="1" applyFont="1" applyBorder="1"/>
    <xf numFmtId="0" fontId="14" fillId="2" borderId="11" xfId="2" applyFont="1" applyFill="1" applyBorder="1" applyAlignment="1">
      <alignment horizontal="centerContinuous"/>
    </xf>
    <xf numFmtId="37" fontId="14" fillId="0" borderId="14" xfId="2" applyNumberFormat="1" applyFont="1" applyBorder="1"/>
    <xf numFmtId="0" fontId="14" fillId="2" borderId="4" xfId="2" applyFont="1" applyFill="1" applyBorder="1" applyAlignment="1">
      <alignment horizontal="centerContinuous"/>
    </xf>
    <xf numFmtId="37" fontId="14" fillId="0" borderId="13" xfId="2" applyNumberFormat="1" applyFont="1" applyBorder="1"/>
    <xf numFmtId="0" fontId="14" fillId="0" borderId="13" xfId="0" applyFont="1" applyBorder="1"/>
    <xf numFmtId="37" fontId="14" fillId="0" borderId="16" xfId="2" applyNumberFormat="1" applyFont="1" applyBorder="1"/>
    <xf numFmtId="0" fontId="14" fillId="0" borderId="14" xfId="2" applyFont="1" applyBorder="1"/>
    <xf numFmtId="0" fontId="14" fillId="0" borderId="17" xfId="0" applyFont="1" applyBorder="1"/>
    <xf numFmtId="0" fontId="14" fillId="2" borderId="19" xfId="2" applyFont="1" applyFill="1" applyBorder="1" applyAlignment="1">
      <alignment horizontal="centerContinuous"/>
    </xf>
    <xf numFmtId="37" fontId="14" fillId="0" borderId="20" xfId="2" applyNumberFormat="1" applyFont="1" applyBorder="1"/>
    <xf numFmtId="0" fontId="14" fillId="2" borderId="8" xfId="2" applyFont="1" applyFill="1" applyBorder="1" applyAlignment="1">
      <alignment horizontal="centerContinuous"/>
    </xf>
    <xf numFmtId="37" fontId="14" fillId="0" borderId="21" xfId="2" applyNumberFormat="1" applyFont="1" applyBorder="1"/>
    <xf numFmtId="0" fontId="14" fillId="0" borderId="12" xfId="2" applyFont="1" applyBorder="1"/>
    <xf numFmtId="37" fontId="14" fillId="0" borderId="22" xfId="2" applyNumberFormat="1" applyFont="1" applyBorder="1"/>
    <xf numFmtId="37" fontId="14" fillId="0" borderId="16" xfId="0" applyNumberFormat="1" applyFont="1" applyBorder="1"/>
    <xf numFmtId="0" fontId="14" fillId="2" borderId="24" xfId="2" applyFont="1" applyFill="1" applyBorder="1" applyAlignment="1">
      <alignment horizontal="center" vertical="top"/>
    </xf>
    <xf numFmtId="0" fontId="14" fillId="0" borderId="20" xfId="2" applyFont="1" applyBorder="1"/>
    <xf numFmtId="37" fontId="14" fillId="0" borderId="25" xfId="2" applyNumberFormat="1" applyFont="1" applyBorder="1"/>
    <xf numFmtId="37" fontId="14" fillId="0" borderId="17" xfId="2" applyNumberFormat="1" applyFont="1" applyBorder="1"/>
    <xf numFmtId="41" fontId="14" fillId="0" borderId="12" xfId="2" applyNumberFormat="1" applyFont="1" applyBorder="1"/>
    <xf numFmtId="0" fontId="14" fillId="2" borderId="28" xfId="2" applyFont="1" applyFill="1" applyBorder="1" applyAlignment="1">
      <alignment horizontal="centerContinuous"/>
    </xf>
    <xf numFmtId="0" fontId="14" fillId="0" borderId="12" xfId="2" applyFont="1" applyBorder="1" applyAlignment="1">
      <alignment horizontal="right"/>
    </xf>
    <xf numFmtId="10" fontId="14" fillId="0" borderId="12" xfId="2" applyNumberFormat="1" applyFont="1" applyBorder="1"/>
    <xf numFmtId="10" fontId="14" fillId="0" borderId="12" xfId="1" applyNumberFormat="1" applyFont="1" applyFill="1" applyBorder="1"/>
    <xf numFmtId="0" fontId="14" fillId="2" borderId="2" xfId="2" applyFont="1" applyFill="1" applyBorder="1"/>
    <xf numFmtId="0" fontId="13" fillId="0" borderId="7" xfId="2" applyFont="1" applyBorder="1"/>
    <xf numFmtId="0" fontId="14" fillId="2" borderId="10" xfId="2" applyFont="1" applyFill="1" applyBorder="1" applyAlignment="1">
      <alignment horizontal="center"/>
    </xf>
    <xf numFmtId="38" fontId="14" fillId="0" borderId="12" xfId="2" applyNumberFormat="1" applyFont="1" applyBorder="1"/>
    <xf numFmtId="0" fontId="14" fillId="2" borderId="18" xfId="2" applyFont="1" applyFill="1" applyBorder="1" applyAlignment="1">
      <alignment horizontal="center"/>
    </xf>
    <xf numFmtId="38" fontId="14" fillId="0" borderId="29" xfId="2" applyNumberFormat="1" applyFont="1" applyBorder="1"/>
    <xf numFmtId="0" fontId="2" fillId="3" borderId="2" xfId="3" applyFont="1" applyFill="1" applyBorder="1" applyAlignment="1">
      <alignment horizontal="left" vertical="center"/>
    </xf>
    <xf numFmtId="0" fontId="2" fillId="3" borderId="3" xfId="3" applyFont="1" applyFill="1" applyBorder="1" applyAlignment="1">
      <alignment horizontal="left" vertical="center"/>
    </xf>
    <xf numFmtId="0" fontId="2" fillId="3" borderId="5" xfId="3" applyFont="1" applyFill="1" applyBorder="1" applyAlignment="1">
      <alignment horizontal="left" vertical="center"/>
    </xf>
    <xf numFmtId="0" fontId="4" fillId="3" borderId="7" xfId="3" applyFont="1" applyFill="1" applyBorder="1" applyAlignment="1">
      <alignment horizontal="left" vertical="center" wrapText="1"/>
    </xf>
    <xf numFmtId="0" fontId="4" fillId="3" borderId="0" xfId="3" applyFont="1" applyFill="1" applyAlignment="1">
      <alignment horizontal="left" vertical="center" wrapText="1"/>
    </xf>
    <xf numFmtId="0" fontId="4" fillId="3" borderId="30" xfId="3" applyFont="1" applyFill="1" applyBorder="1" applyAlignment="1">
      <alignment horizontal="left" vertical="center" wrapText="1"/>
    </xf>
    <xf numFmtId="0" fontId="2" fillId="0" borderId="0" xfId="2" applyFont="1" applyAlignment="1">
      <alignment horizontal="center"/>
    </xf>
    <xf numFmtId="0" fontId="14" fillId="2" borderId="26" xfId="2" applyFont="1" applyFill="1" applyBorder="1" applyAlignment="1">
      <alignment horizontal="center" vertical="top"/>
    </xf>
    <xf numFmtId="0" fontId="14" fillId="2" borderId="27" xfId="2" applyFont="1" applyFill="1" applyBorder="1" applyAlignment="1">
      <alignment horizontal="center" vertical="top"/>
    </xf>
    <xf numFmtId="0" fontId="2" fillId="3" borderId="0" xfId="3" applyFont="1" applyFill="1" applyAlignment="1">
      <alignment horizontal="left" vertical="center"/>
    </xf>
    <xf numFmtId="0" fontId="4" fillId="3" borderId="0" xfId="3" applyFont="1" applyFill="1" applyAlignment="1">
      <alignment horizontal="left" vertical="top"/>
    </xf>
    <xf numFmtId="0" fontId="4" fillId="3" borderId="1" xfId="3" applyFont="1" applyFill="1" applyBorder="1" applyAlignment="1">
      <alignment horizontal="left" vertical="top" wrapText="1"/>
    </xf>
  </cellXfs>
  <cellStyles count="4">
    <cellStyle name="Normal" xfId="0" builtinId="0"/>
    <cellStyle name="Normal 5 2" xfId="3" xr:uid="{A53F924D-FD84-4370-8EDE-8AB83E937B8A}"/>
    <cellStyle name="Normal_Q4 CBS &amp; REI" xfId="2" xr:uid="{4A4D679B-163A-48BB-9F1B-20D2DB00F706}"/>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G:\FINANCE\2022\Reports\External%20Reports\STB%20&amp;%20AAR%20Reporting\R-1\Schedules%20in%20Progress\210.xlsx" TargetMode="External"/><Relationship Id="rId1" Type="http://schemas.openxmlformats.org/officeDocument/2006/relationships/externalLinkPath" Target="/FINANCE/2022/Reports/External%20Reports/STB%20&amp;%20AAR%20Reporting/R-1/Schedules%20in%20Progress/210.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G:\FINANCE\2022\Reports\External%20Reports\STB%20&amp;%20AAR%20Reporting\R-1\Schedules%20in%20Progress\410.xlsx" TargetMode="External"/><Relationship Id="rId1" Type="http://schemas.openxmlformats.org/officeDocument/2006/relationships/externalLinkPath" Target="/FINANCE/2022/Reports/External%20Reports/STB%20&amp;%20AAR%20Reporting/R-1/Schedules%20in%20Progress/410.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G:\FINANCE\2022\Reports\External%20Reports\STB%20&amp;%20AAR%20Reporting\R-1\Schedules%20in%20Progress\220.xlsm" TargetMode="External"/><Relationship Id="rId1" Type="http://schemas.openxmlformats.org/officeDocument/2006/relationships/externalLinkPath" Target="/FINANCE/2022/Reports/External%20Reports/STB%20&amp;%20AAR%20Reporting/R-1/Schedules%20in%20Progress/22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210-16"/>
      <sheetName val="210-17"/>
    </sheetNames>
    <sheetDataSet>
      <sheetData sheetId="0">
        <row r="25">
          <cell r="E25">
            <v>23159398</v>
          </cell>
        </row>
        <row r="26">
          <cell r="E26">
            <v>43721</v>
          </cell>
        </row>
        <row r="27">
          <cell r="E27">
            <v>314</v>
          </cell>
        </row>
        <row r="28">
          <cell r="E28">
            <v>212689</v>
          </cell>
        </row>
        <row r="29">
          <cell r="E29">
            <v>23844</v>
          </cell>
        </row>
        <row r="30">
          <cell r="E30">
            <v>333426</v>
          </cell>
        </row>
        <row r="31">
          <cell r="E31">
            <v>907218</v>
          </cell>
        </row>
        <row r="32">
          <cell r="E32">
            <v>19039</v>
          </cell>
        </row>
        <row r="37">
          <cell r="E37">
            <v>175525</v>
          </cell>
        </row>
        <row r="42">
          <cell r="E42">
            <v>9623745</v>
          </cell>
        </row>
        <row r="44">
          <cell r="E44">
            <v>28847</v>
          </cell>
        </row>
        <row r="45">
          <cell r="E45">
            <v>192988</v>
          </cell>
        </row>
        <row r="46">
          <cell r="E46"/>
        </row>
        <row r="47">
          <cell r="E47">
            <v>294</v>
          </cell>
        </row>
        <row r="48">
          <cell r="E48">
            <v>7508</v>
          </cell>
        </row>
        <row r="49">
          <cell r="E49"/>
        </row>
        <row r="50">
          <cell r="E50"/>
        </row>
        <row r="51">
          <cell r="E51"/>
        </row>
        <row r="52">
          <cell r="E52">
            <v>182466</v>
          </cell>
        </row>
        <row r="54">
          <cell r="E54">
            <v>177427</v>
          </cell>
        </row>
        <row r="55">
          <cell r="E55">
            <v>64947</v>
          </cell>
        </row>
        <row r="66">
          <cell r="E66">
            <v>-9958</v>
          </cell>
        </row>
        <row r="67">
          <cell r="E67">
            <v>10288180</v>
          </cell>
        </row>
      </sheetData>
      <sheetData sheetId="1">
        <row r="10">
          <cell r="E10">
            <v>43111</v>
          </cell>
        </row>
        <row r="12">
          <cell r="E12">
            <v>65241</v>
          </cell>
        </row>
        <row r="13">
          <cell r="E13">
            <v>1258</v>
          </cell>
        </row>
        <row r="14">
          <cell r="E14">
            <v>109610</v>
          </cell>
        </row>
        <row r="15">
          <cell r="E15">
            <v>10178570</v>
          </cell>
        </row>
        <row r="21">
          <cell r="E21">
            <v>10178570</v>
          </cell>
        </row>
        <row r="24">
          <cell r="E24">
            <v>1699749</v>
          </cell>
        </row>
        <row r="25">
          <cell r="E25">
            <v>361156</v>
          </cell>
        </row>
        <row r="26">
          <cell r="E26">
            <v>3339</v>
          </cell>
        </row>
        <row r="27">
          <cell r="E27">
            <v>264296</v>
          </cell>
        </row>
        <row r="29">
          <cell r="E29">
            <v>7850030</v>
          </cell>
        </row>
        <row r="35">
          <cell r="E35">
            <v>7850030</v>
          </cell>
        </row>
        <row r="43">
          <cell r="E43">
            <v>7850030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st"/>
      <sheetName val="410"/>
    </sheetNames>
    <sheetDataSet>
      <sheetData sheetId="0"/>
      <sheetData sheetId="1">
        <row r="106">
          <cell r="K106">
            <v>1226383</v>
          </cell>
        </row>
        <row r="107">
          <cell r="K107">
            <v>417166</v>
          </cell>
        </row>
        <row r="108">
          <cell r="K108">
            <v>133074</v>
          </cell>
        </row>
        <row r="121">
          <cell r="K121">
            <v>3356376</v>
          </cell>
        </row>
        <row r="136">
          <cell r="K136">
            <v>334970</v>
          </cell>
        </row>
        <row r="168">
          <cell r="K168">
            <v>101862</v>
          </cell>
        </row>
        <row r="205">
          <cell r="K205">
            <v>184581</v>
          </cell>
        </row>
        <row r="212">
          <cell r="K212">
            <v>2782852</v>
          </cell>
        </row>
        <row r="233">
          <cell r="K233">
            <v>5776135</v>
          </cell>
        </row>
        <row r="262">
          <cell r="K262">
            <v>1013843</v>
          </cell>
        </row>
        <row r="269">
          <cell r="K269">
            <v>107316</v>
          </cell>
        </row>
        <row r="281">
          <cell r="K281">
            <v>410467</v>
          </cell>
        </row>
        <row r="304">
          <cell r="K304">
            <v>272567</v>
          </cell>
        </row>
        <row r="325">
          <cell r="K325">
            <v>1531873</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220"/>
    </sheetNames>
    <sheetDataSet>
      <sheetData sheetId="0">
        <row r="36">
          <cell r="E36">
            <v>6800000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1.bin"/><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AF42EF-EB8C-46CE-A296-77E566D2E59B}">
  <sheetPr>
    <tabColor theme="0" tint="-0.499984740745262"/>
    <pageSetUpPr fitToPage="1"/>
  </sheetPr>
  <dimension ref="A1:L98"/>
  <sheetViews>
    <sheetView tabSelected="1" workbookViewId="0">
      <selection activeCell="D96" sqref="D96"/>
    </sheetView>
  </sheetViews>
  <sheetFormatPr defaultColWidth="9.140625" defaultRowHeight="11.25" x14ac:dyDescent="0.2"/>
  <cols>
    <col min="1" max="1" width="55.7109375" style="3" customWidth="1"/>
    <col min="2" max="2" width="2" style="3" customWidth="1"/>
    <col min="3" max="3" width="5.28515625" style="3" customWidth="1"/>
    <col min="4" max="7" width="13.85546875" style="3" customWidth="1"/>
    <col min="8" max="8" width="4.42578125" style="3" customWidth="1"/>
    <col min="9" max="9" width="13.5703125" style="3" hidden="1" customWidth="1"/>
    <col min="10" max="10" width="14.28515625" style="3" hidden="1" customWidth="1"/>
    <col min="11" max="11" width="9.140625" style="3" hidden="1" customWidth="1"/>
    <col min="12" max="12" width="1.28515625" style="3" customWidth="1"/>
    <col min="13" max="16384" width="9.140625" style="3"/>
  </cols>
  <sheetData>
    <row r="1" spans="1:11" ht="12" x14ac:dyDescent="0.2">
      <c r="A1" s="1" t="s">
        <v>0</v>
      </c>
      <c r="B1" s="1"/>
      <c r="C1" s="1"/>
      <c r="D1" s="1"/>
      <c r="E1" s="1"/>
      <c r="F1" s="1"/>
      <c r="G1" s="2" t="s">
        <v>1</v>
      </c>
    </row>
    <row r="2" spans="1:11" x14ac:dyDescent="0.2">
      <c r="A2" s="4" t="s">
        <v>2</v>
      </c>
      <c r="B2" s="5"/>
      <c r="C2" s="5"/>
      <c r="D2" s="5"/>
      <c r="E2" s="5"/>
    </row>
    <row r="3" spans="1:11" ht="12.75" customHeight="1" x14ac:dyDescent="0.2">
      <c r="A3" s="3" t="s">
        <v>3</v>
      </c>
      <c r="B3" s="6"/>
      <c r="C3" s="7"/>
      <c r="D3" s="7"/>
      <c r="E3" s="7"/>
      <c r="F3" s="104" t="s">
        <v>4</v>
      </c>
      <c r="G3" s="104"/>
    </row>
    <row r="4" spans="1:11" ht="12.75" customHeight="1" x14ac:dyDescent="0.2">
      <c r="A4" s="3" t="s">
        <v>5</v>
      </c>
      <c r="F4" s="104" t="s">
        <v>6</v>
      </c>
      <c r="G4" s="104"/>
    </row>
    <row r="5" spans="1:11" ht="12.75" customHeight="1" x14ac:dyDescent="0.2">
      <c r="A5" s="3" t="s">
        <v>7</v>
      </c>
    </row>
    <row r="6" spans="1:11" ht="12.75" customHeight="1" x14ac:dyDescent="0.2">
      <c r="C6" s="49" t="s">
        <v>8</v>
      </c>
      <c r="D6" s="50"/>
      <c r="E6" s="51" t="s">
        <v>9</v>
      </c>
      <c r="F6" s="49" t="s">
        <v>101</v>
      </c>
      <c r="G6" s="49" t="s">
        <v>102</v>
      </c>
    </row>
    <row r="7" spans="1:11" ht="12.75" customHeight="1" x14ac:dyDescent="0.2">
      <c r="A7" s="5"/>
      <c r="C7" s="49" t="s">
        <v>10</v>
      </c>
      <c r="D7" s="50"/>
      <c r="E7" s="52">
        <v>45503</v>
      </c>
      <c r="F7" s="53" t="s">
        <v>11</v>
      </c>
      <c r="G7" s="51" t="s">
        <v>12</v>
      </c>
    </row>
    <row r="8" spans="1:11" ht="6" customHeight="1" x14ac:dyDescent="0.2">
      <c r="C8" s="51"/>
      <c r="D8" s="51"/>
      <c r="E8" s="51"/>
      <c r="F8" s="51"/>
      <c r="G8" s="51"/>
    </row>
    <row r="9" spans="1:11" ht="12.75" customHeight="1" thickBot="1" x14ac:dyDescent="0.25">
      <c r="A9" s="9" t="s">
        <v>13</v>
      </c>
      <c r="B9" s="10"/>
      <c r="C9" s="54"/>
      <c r="D9" s="55" t="s">
        <v>14</v>
      </c>
      <c r="E9" s="56"/>
      <c r="F9" s="57" t="s">
        <v>15</v>
      </c>
      <c r="G9" s="58"/>
      <c r="H9" s="11"/>
    </row>
    <row r="10" spans="1:11" ht="12.75" customHeight="1" x14ac:dyDescent="0.2">
      <c r="A10" s="12" t="s">
        <v>16</v>
      </c>
      <c r="B10" s="13"/>
      <c r="C10" s="59" t="s">
        <v>17</v>
      </c>
      <c r="D10" s="60" t="s">
        <v>18</v>
      </c>
      <c r="E10" s="60" t="s">
        <v>19</v>
      </c>
      <c r="F10" s="60" t="s">
        <v>18</v>
      </c>
      <c r="G10" s="60" t="s">
        <v>19</v>
      </c>
      <c r="H10" s="11"/>
    </row>
    <row r="11" spans="1:11" ht="12.75" customHeight="1" x14ac:dyDescent="0.2">
      <c r="A11" s="14" t="s">
        <v>20</v>
      </c>
      <c r="B11" s="15"/>
      <c r="C11" s="61" t="s">
        <v>21</v>
      </c>
      <c r="D11" s="62" t="s">
        <v>22</v>
      </c>
      <c r="E11" s="61" t="s">
        <v>23</v>
      </c>
      <c r="F11" s="62" t="s">
        <v>24</v>
      </c>
      <c r="G11" s="62" t="s">
        <v>25</v>
      </c>
      <c r="H11" s="11"/>
    </row>
    <row r="12" spans="1:11" ht="12.75" customHeight="1" x14ac:dyDescent="0.2">
      <c r="A12" s="16" t="s">
        <v>26</v>
      </c>
      <c r="B12" s="17"/>
      <c r="C12" s="63"/>
      <c r="D12" s="64"/>
      <c r="E12" s="65"/>
      <c r="F12" s="64"/>
      <c r="G12" s="64"/>
      <c r="I12" s="18" t="s">
        <v>27</v>
      </c>
      <c r="J12" s="18" t="s">
        <v>28</v>
      </c>
    </row>
    <row r="13" spans="1:11" ht="12.75" customHeight="1" x14ac:dyDescent="0.2">
      <c r="A13" s="19" t="s">
        <v>29</v>
      </c>
      <c r="B13" s="8"/>
      <c r="C13" s="66">
        <v>1</v>
      </c>
      <c r="D13" s="67">
        <v>5637972</v>
      </c>
      <c r="E13" s="67">
        <v>5568240</v>
      </c>
      <c r="F13" s="67">
        <v>11254241</v>
      </c>
      <c r="G13" s="67">
        <v>11224555</v>
      </c>
      <c r="I13" s="20">
        <f>'[1]210-16'!$E$25</f>
        <v>23159398</v>
      </c>
      <c r="J13" s="20">
        <f>+F13-I13</f>
        <v>-11905157</v>
      </c>
      <c r="K13" s="5">
        <v>210</v>
      </c>
    </row>
    <row r="14" spans="1:11" ht="12.75" customHeight="1" x14ac:dyDescent="0.2">
      <c r="A14" s="19" t="s">
        <v>30</v>
      </c>
      <c r="B14" s="8"/>
      <c r="C14" s="66">
        <v>2</v>
      </c>
      <c r="D14" s="67">
        <v>15957</v>
      </c>
      <c r="E14" s="67">
        <v>14321</v>
      </c>
      <c r="F14" s="67">
        <v>29445</v>
      </c>
      <c r="G14" s="67">
        <v>25813</v>
      </c>
      <c r="I14" s="20">
        <f>'[1]210-16'!$E$26</f>
        <v>43721</v>
      </c>
      <c r="J14" s="20">
        <f t="shared" ref="J14:J66" si="0">+F14-I14</f>
        <v>-14276</v>
      </c>
      <c r="K14" s="5">
        <v>210</v>
      </c>
    </row>
    <row r="15" spans="1:11" ht="12.75" customHeight="1" x14ac:dyDescent="0.2">
      <c r="A15" s="19" t="s">
        <v>31</v>
      </c>
      <c r="B15" s="8"/>
      <c r="C15" s="66">
        <v>3</v>
      </c>
      <c r="D15" s="67">
        <v>7</v>
      </c>
      <c r="E15" s="67">
        <v>8</v>
      </c>
      <c r="F15" s="67">
        <v>12</v>
      </c>
      <c r="G15" s="67">
        <v>12</v>
      </c>
      <c r="I15" s="20">
        <f>'[1]210-16'!$E$27</f>
        <v>314</v>
      </c>
      <c r="J15" s="20">
        <f t="shared" si="0"/>
        <v>-302</v>
      </c>
      <c r="K15" s="5">
        <v>210</v>
      </c>
    </row>
    <row r="16" spans="1:11" ht="12.75" customHeight="1" x14ac:dyDescent="0.2">
      <c r="A16" s="19" t="s">
        <v>32</v>
      </c>
      <c r="B16" s="8"/>
      <c r="C16" s="66">
        <v>4</v>
      </c>
      <c r="D16" s="67">
        <v>330034</v>
      </c>
      <c r="E16" s="67">
        <v>361411</v>
      </c>
      <c r="F16" s="67">
        <v>713137</v>
      </c>
      <c r="G16" s="67">
        <v>741432</v>
      </c>
      <c r="I16" s="20">
        <f>SUM('[1]210-16'!$E$37,'[1]210-16'!$E$28:$E$31)</f>
        <v>1652702</v>
      </c>
      <c r="J16" s="21">
        <f>+F16-I16</f>
        <v>-939565</v>
      </c>
      <c r="K16" s="5">
        <v>210</v>
      </c>
    </row>
    <row r="17" spans="1:11" ht="12.75" customHeight="1" x14ac:dyDescent="0.2">
      <c r="A17" s="22" t="s">
        <v>33</v>
      </c>
      <c r="B17" s="23"/>
      <c r="C17" s="68">
        <v>5</v>
      </c>
      <c r="D17" s="67">
        <v>7405</v>
      </c>
      <c r="E17" s="67">
        <v>6540</v>
      </c>
      <c r="F17" s="67">
        <v>14738</v>
      </c>
      <c r="G17" s="67">
        <v>11323</v>
      </c>
      <c r="I17" s="20">
        <f>'[1]210-16'!$E$32</f>
        <v>19039</v>
      </c>
      <c r="J17" s="20">
        <f t="shared" si="0"/>
        <v>-4301</v>
      </c>
      <c r="K17" s="5">
        <v>210</v>
      </c>
    </row>
    <row r="18" spans="1:11" ht="12.75" customHeight="1" thickBot="1" x14ac:dyDescent="0.25">
      <c r="A18" s="24" t="s">
        <v>34</v>
      </c>
      <c r="B18" s="23"/>
      <c r="C18" s="68">
        <v>6</v>
      </c>
      <c r="D18" s="69">
        <v>5991375</v>
      </c>
      <c r="E18" s="67">
        <v>5950520</v>
      </c>
      <c r="F18" s="69">
        <v>12011573</v>
      </c>
      <c r="G18" s="67">
        <v>12003135</v>
      </c>
      <c r="I18" s="25">
        <f>SUM(I13:I17)</f>
        <v>24875174</v>
      </c>
      <c r="J18" s="21">
        <f>+F18-I18</f>
        <v>-12863601</v>
      </c>
      <c r="K18" s="5">
        <v>210</v>
      </c>
    </row>
    <row r="19" spans="1:11" ht="12.75" customHeight="1" x14ac:dyDescent="0.2">
      <c r="A19" s="26" t="s">
        <v>35</v>
      </c>
      <c r="B19" s="27"/>
      <c r="C19" s="70"/>
      <c r="D19" s="71"/>
      <c r="E19" s="72"/>
      <c r="F19" s="71"/>
      <c r="G19" s="72"/>
      <c r="H19" s="11"/>
      <c r="I19" s="20"/>
      <c r="J19" s="20"/>
    </row>
    <row r="20" spans="1:11" ht="12.75" customHeight="1" x14ac:dyDescent="0.2">
      <c r="A20" s="22" t="s">
        <v>36</v>
      </c>
      <c r="B20" s="23"/>
      <c r="C20" s="68">
        <v>7</v>
      </c>
      <c r="D20" s="67">
        <v>475686</v>
      </c>
      <c r="E20" s="67">
        <v>455708</v>
      </c>
      <c r="F20" s="67">
        <v>925893</v>
      </c>
      <c r="G20" s="67">
        <v>908562</v>
      </c>
      <c r="H20" s="11"/>
      <c r="I20" s="20">
        <f>SUM('[2]410'!$K$106:$K$108)</f>
        <v>1776623</v>
      </c>
      <c r="J20" s="20">
        <f>+F20-I20</f>
        <v>-850730</v>
      </c>
      <c r="K20" s="5">
        <v>410</v>
      </c>
    </row>
    <row r="21" spans="1:11" ht="12.75" customHeight="1" x14ac:dyDescent="0.2">
      <c r="A21" s="22" t="s">
        <v>37</v>
      </c>
      <c r="B21" s="23"/>
      <c r="C21" s="68">
        <v>8</v>
      </c>
      <c r="D21" s="67">
        <v>361674</v>
      </c>
      <c r="E21" s="67">
        <v>410083</v>
      </c>
      <c r="F21" s="67">
        <v>731693</v>
      </c>
      <c r="G21" s="67">
        <v>832081</v>
      </c>
      <c r="H21" s="11"/>
      <c r="I21" s="20">
        <f>+I22-I20</f>
        <v>1579753</v>
      </c>
      <c r="J21" s="20">
        <f>+F21-I21</f>
        <v>-848060</v>
      </c>
      <c r="K21" s="5">
        <v>410</v>
      </c>
    </row>
    <row r="22" spans="1:11" ht="12.75" customHeight="1" x14ac:dyDescent="0.2">
      <c r="A22" s="22" t="s">
        <v>38</v>
      </c>
      <c r="B22" s="23"/>
      <c r="C22" s="68">
        <v>9</v>
      </c>
      <c r="D22" s="67">
        <v>837360</v>
      </c>
      <c r="E22" s="67">
        <v>865791</v>
      </c>
      <c r="F22" s="67">
        <v>1657586</v>
      </c>
      <c r="G22" s="67">
        <v>1740643</v>
      </c>
      <c r="H22" s="11"/>
      <c r="I22" s="20">
        <f>'[2]410'!$K$121</f>
        <v>3356376</v>
      </c>
      <c r="J22" s="20">
        <f t="shared" si="0"/>
        <v>-1698790</v>
      </c>
      <c r="K22" s="5">
        <v>410</v>
      </c>
    </row>
    <row r="23" spans="1:11" ht="12.75" customHeight="1" x14ac:dyDescent="0.2">
      <c r="A23" s="22" t="s">
        <v>39</v>
      </c>
      <c r="B23" s="23"/>
      <c r="C23" s="68">
        <v>10</v>
      </c>
      <c r="D23" s="67">
        <v>168628</v>
      </c>
      <c r="E23" s="67">
        <v>159724</v>
      </c>
      <c r="F23" s="67">
        <v>336524</v>
      </c>
      <c r="G23" s="67">
        <v>317975</v>
      </c>
      <c r="H23" s="11"/>
      <c r="I23" s="20">
        <f>'[2]410'!$K$205+'[2]410'!$K$168+'[2]410'!$K$136</f>
        <v>621413</v>
      </c>
      <c r="J23" s="20">
        <f t="shared" si="0"/>
        <v>-284889</v>
      </c>
      <c r="K23" s="5">
        <v>410</v>
      </c>
    </row>
    <row r="24" spans="1:11" ht="12.75" customHeight="1" x14ac:dyDescent="0.2">
      <c r="A24" s="22" t="s">
        <v>40</v>
      </c>
      <c r="B24" s="23"/>
      <c r="C24" s="68">
        <v>11</v>
      </c>
      <c r="D24" s="67">
        <v>506504</v>
      </c>
      <c r="E24" s="67">
        <v>543368</v>
      </c>
      <c r="F24" s="67">
        <v>1037532</v>
      </c>
      <c r="G24" s="67">
        <v>1089635</v>
      </c>
      <c r="H24" s="11"/>
      <c r="I24" s="20">
        <f>+I25-I23</f>
        <v>2161439</v>
      </c>
      <c r="J24" s="20">
        <f t="shared" si="0"/>
        <v>-1123907</v>
      </c>
      <c r="K24" s="5">
        <v>410</v>
      </c>
    </row>
    <row r="25" spans="1:11" ht="12.75" customHeight="1" x14ac:dyDescent="0.2">
      <c r="A25" s="22" t="s">
        <v>41</v>
      </c>
      <c r="B25" s="23"/>
      <c r="C25" s="68">
        <v>12</v>
      </c>
      <c r="D25" s="67">
        <v>675132</v>
      </c>
      <c r="E25" s="73">
        <v>703092</v>
      </c>
      <c r="F25" s="67">
        <v>1374056</v>
      </c>
      <c r="G25" s="67">
        <v>1407610</v>
      </c>
      <c r="H25" s="11"/>
      <c r="I25" s="20">
        <f>'[2]410'!$K$212</f>
        <v>2782852</v>
      </c>
      <c r="J25" s="20">
        <f t="shared" si="0"/>
        <v>-1408796</v>
      </c>
      <c r="K25" s="5">
        <v>410</v>
      </c>
    </row>
    <row r="26" spans="1:11" ht="12.75" customHeight="1" x14ac:dyDescent="0.2">
      <c r="A26" s="22" t="s">
        <v>42</v>
      </c>
      <c r="B26" s="23"/>
      <c r="C26" s="68">
        <v>13</v>
      </c>
      <c r="D26" s="67">
        <v>1505287</v>
      </c>
      <c r="E26" s="67">
        <v>1571623</v>
      </c>
      <c r="F26" s="67">
        <v>3061345</v>
      </c>
      <c r="G26" s="67">
        <v>3233168</v>
      </c>
      <c r="H26" s="11"/>
      <c r="I26" s="20">
        <f>'[2]410'!$K$269+'[2]410'!$K$262+'[2]410'!$K$233</f>
        <v>6897294</v>
      </c>
      <c r="J26" s="20">
        <f t="shared" si="0"/>
        <v>-3835949</v>
      </c>
      <c r="K26" s="5">
        <v>410</v>
      </c>
    </row>
    <row r="27" spans="1:11" ht="12.75" customHeight="1" x14ac:dyDescent="0.2">
      <c r="A27" s="22" t="s">
        <v>43</v>
      </c>
      <c r="B27" s="23"/>
      <c r="C27" s="68">
        <v>14</v>
      </c>
      <c r="D27" s="67">
        <v>189437</v>
      </c>
      <c r="E27" s="67">
        <v>161961</v>
      </c>
      <c r="F27" s="67">
        <v>361280</v>
      </c>
      <c r="G27" s="67">
        <v>324055</v>
      </c>
      <c r="H27" s="11"/>
      <c r="I27" s="20">
        <f>'[2]410'!$K$281+'[2]410'!$K$304</f>
        <v>683034</v>
      </c>
      <c r="J27" s="20">
        <f t="shared" si="0"/>
        <v>-321754</v>
      </c>
      <c r="K27" s="5">
        <v>410</v>
      </c>
    </row>
    <row r="28" spans="1:11" ht="12.75" customHeight="1" x14ac:dyDescent="0.2">
      <c r="A28" s="22" t="s">
        <v>44</v>
      </c>
      <c r="B28" s="23"/>
      <c r="C28" s="68">
        <v>15</v>
      </c>
      <c r="D28" s="67">
        <v>462707</v>
      </c>
      <c r="E28" s="67">
        <v>500171</v>
      </c>
      <c r="F28" s="67">
        <v>915624</v>
      </c>
      <c r="G28" s="67">
        <v>930252</v>
      </c>
      <c r="H28" s="11"/>
      <c r="I28" s="20">
        <f>'[2]410'!$K$325</f>
        <v>1531873</v>
      </c>
      <c r="J28" s="28">
        <f>+F28-I28</f>
        <v>-616249</v>
      </c>
      <c r="K28" s="5">
        <v>410</v>
      </c>
    </row>
    <row r="29" spans="1:11" ht="12.75" customHeight="1" x14ac:dyDescent="0.2">
      <c r="A29" s="24" t="s">
        <v>45</v>
      </c>
      <c r="B29" s="23"/>
      <c r="C29" s="68">
        <v>16</v>
      </c>
      <c r="D29" s="67">
        <v>3669923</v>
      </c>
      <c r="E29" s="73">
        <v>3802638</v>
      </c>
      <c r="F29" s="67">
        <v>7369891</v>
      </c>
      <c r="G29" s="67">
        <v>7635728</v>
      </c>
      <c r="H29" s="11"/>
      <c r="I29" s="20">
        <f>I22+I25+I26+I27+I28</f>
        <v>15251429</v>
      </c>
      <c r="J29" s="20">
        <f t="shared" si="0"/>
        <v>-7881538</v>
      </c>
      <c r="K29" s="5">
        <v>410</v>
      </c>
    </row>
    <row r="30" spans="1:11" ht="12.75" customHeight="1" x14ac:dyDescent="0.2">
      <c r="A30" s="26" t="s">
        <v>46</v>
      </c>
      <c r="B30" s="27"/>
      <c r="C30" s="70"/>
      <c r="D30" s="74"/>
      <c r="E30" s="75"/>
      <c r="F30" s="74"/>
      <c r="G30" s="74"/>
      <c r="H30" s="11"/>
      <c r="I30" s="20"/>
      <c r="J30" s="20"/>
    </row>
    <row r="31" spans="1:11" ht="12.75" customHeight="1" x14ac:dyDescent="0.2">
      <c r="A31" s="24" t="s">
        <v>47</v>
      </c>
      <c r="B31" s="23"/>
      <c r="C31" s="68">
        <v>17</v>
      </c>
      <c r="D31" s="67">
        <v>2321452</v>
      </c>
      <c r="E31" s="73">
        <v>2147882</v>
      </c>
      <c r="F31" s="67">
        <v>4641682</v>
      </c>
      <c r="G31" s="67">
        <v>4367407</v>
      </c>
      <c r="H31" s="11"/>
      <c r="I31" s="20">
        <f>'[1]210-16'!$E$42</f>
        <v>9623745</v>
      </c>
      <c r="J31" s="28">
        <f>+F31-I31</f>
        <v>-4982063</v>
      </c>
      <c r="K31" s="5">
        <v>210</v>
      </c>
    </row>
    <row r="32" spans="1:11" ht="12.75" customHeight="1" x14ac:dyDescent="0.2">
      <c r="A32" s="22" t="s">
        <v>48</v>
      </c>
      <c r="B32" s="29"/>
      <c r="C32" s="68">
        <v>18</v>
      </c>
      <c r="D32" s="67">
        <v>71347</v>
      </c>
      <c r="E32" s="67">
        <v>78641</v>
      </c>
      <c r="F32" s="67">
        <v>145944</v>
      </c>
      <c r="G32" s="67">
        <v>265664</v>
      </c>
      <c r="H32" s="11"/>
      <c r="I32" s="20">
        <f>SUM('[1]210-16'!$E$44:$E$52)</f>
        <v>412103</v>
      </c>
      <c r="J32" s="20">
        <f>+F32-I32</f>
        <v>-266159</v>
      </c>
      <c r="K32" s="5">
        <v>210</v>
      </c>
    </row>
    <row r="33" spans="1:11" ht="12.75" customHeight="1" x14ac:dyDescent="0.2">
      <c r="A33" s="30" t="s">
        <v>49</v>
      </c>
      <c r="B33" s="31"/>
      <c r="C33" s="76">
        <v>19</v>
      </c>
      <c r="D33" s="67">
        <v>26000</v>
      </c>
      <c r="E33" s="67">
        <v>26000</v>
      </c>
      <c r="F33" s="67">
        <v>52000</v>
      </c>
      <c r="G33" s="67">
        <v>52000</v>
      </c>
      <c r="H33" s="11"/>
      <c r="I33" s="20">
        <f>'[1]210-16'!$E$54</f>
        <v>177427</v>
      </c>
      <c r="J33" s="20">
        <f t="shared" si="0"/>
        <v>-125427</v>
      </c>
      <c r="K33" s="5">
        <v>210</v>
      </c>
    </row>
    <row r="34" spans="1:11" ht="12.75" customHeight="1" x14ac:dyDescent="0.2">
      <c r="A34" s="22" t="s">
        <v>50</v>
      </c>
      <c r="B34" s="23"/>
      <c r="C34" s="68">
        <v>20</v>
      </c>
      <c r="D34" s="67">
        <v>35058</v>
      </c>
      <c r="E34" s="67">
        <v>20054</v>
      </c>
      <c r="F34" s="67">
        <v>62307</v>
      </c>
      <c r="G34" s="67">
        <v>53142</v>
      </c>
      <c r="H34" s="11"/>
      <c r="I34" s="20">
        <f>'[1]210-16'!$E$55</f>
        <v>64947</v>
      </c>
      <c r="J34" s="20">
        <f t="shared" si="0"/>
        <v>-2640</v>
      </c>
      <c r="K34" s="5">
        <v>210</v>
      </c>
    </row>
    <row r="35" spans="1:11" ht="12.75" customHeight="1" x14ac:dyDescent="0.2">
      <c r="A35" s="24" t="s">
        <v>51</v>
      </c>
      <c r="B35" s="23"/>
      <c r="C35" s="68">
        <v>21</v>
      </c>
      <c r="D35" s="67">
        <v>61058</v>
      </c>
      <c r="E35" s="77">
        <v>46054</v>
      </c>
      <c r="F35" s="67">
        <v>114307</v>
      </c>
      <c r="G35" s="77">
        <v>105142</v>
      </c>
      <c r="H35" s="11"/>
      <c r="I35" s="20">
        <f>+I33+I34</f>
        <v>242374</v>
      </c>
      <c r="J35" s="20">
        <f t="shared" si="0"/>
        <v>-128067</v>
      </c>
      <c r="K35" s="5">
        <v>210</v>
      </c>
    </row>
    <row r="36" spans="1:11" ht="12.75" customHeight="1" x14ac:dyDescent="0.2">
      <c r="A36" s="32" t="s">
        <v>52</v>
      </c>
      <c r="B36" s="29"/>
      <c r="C36" s="78">
        <v>22</v>
      </c>
      <c r="D36" s="71">
        <v>-20179</v>
      </c>
      <c r="E36" s="79">
        <v>-3846</v>
      </c>
      <c r="F36" s="79">
        <v>-22230</v>
      </c>
      <c r="G36" s="71">
        <v>10478</v>
      </c>
      <c r="H36" s="11"/>
      <c r="I36" s="20">
        <f>'[1]210-16'!$E$66</f>
        <v>-9958</v>
      </c>
      <c r="J36" s="20">
        <f t="shared" si="0"/>
        <v>-12272</v>
      </c>
      <c r="K36" s="5">
        <v>210</v>
      </c>
    </row>
    <row r="37" spans="1:11" ht="12.75" customHeight="1" x14ac:dyDescent="0.2">
      <c r="A37" s="22" t="s">
        <v>53</v>
      </c>
      <c r="B37" s="23"/>
      <c r="C37" s="68"/>
      <c r="D37" s="80"/>
      <c r="E37" s="80"/>
      <c r="F37" s="80"/>
      <c r="G37" s="80"/>
      <c r="H37" s="11"/>
      <c r="I37" s="20"/>
      <c r="J37" s="20"/>
    </row>
    <row r="38" spans="1:11" ht="12.75" customHeight="1" x14ac:dyDescent="0.2">
      <c r="A38" s="24" t="s">
        <v>54</v>
      </c>
      <c r="B38" s="23"/>
      <c r="C38" s="68">
        <v>23</v>
      </c>
      <c r="D38" s="67">
        <v>2474036</v>
      </c>
      <c r="E38" s="73">
        <v>2276423</v>
      </c>
      <c r="F38" s="67">
        <v>4924163</v>
      </c>
      <c r="G38" s="67">
        <v>4727735</v>
      </c>
      <c r="H38" s="11"/>
      <c r="I38" s="20">
        <f>'[1]210-16'!$E$67</f>
        <v>10288180</v>
      </c>
      <c r="J38" s="20">
        <f t="shared" si="0"/>
        <v>-5364017</v>
      </c>
      <c r="K38" s="5">
        <v>210</v>
      </c>
    </row>
    <row r="39" spans="1:11" ht="12.75" customHeight="1" x14ac:dyDescent="0.2">
      <c r="A39" s="26" t="s">
        <v>55</v>
      </c>
      <c r="B39" s="27"/>
      <c r="C39" s="70"/>
      <c r="D39" s="74"/>
      <c r="E39" s="75"/>
      <c r="F39" s="74"/>
      <c r="G39" s="74"/>
      <c r="H39" s="11"/>
      <c r="I39" s="20"/>
      <c r="J39" s="20">
        <f t="shared" si="0"/>
        <v>0</v>
      </c>
    </row>
    <row r="40" spans="1:11" ht="12.75" customHeight="1" x14ac:dyDescent="0.2">
      <c r="A40" s="22" t="s">
        <v>56</v>
      </c>
      <c r="B40" s="23"/>
      <c r="C40" s="68">
        <v>24</v>
      </c>
      <c r="D40" s="67">
        <v>9757</v>
      </c>
      <c r="E40" s="67">
        <v>8352</v>
      </c>
      <c r="F40" s="67">
        <v>17380</v>
      </c>
      <c r="G40" s="67">
        <v>18636</v>
      </c>
      <c r="H40" s="11"/>
      <c r="I40" s="20">
        <f>'[1]210-17'!$E$10</f>
        <v>43111</v>
      </c>
      <c r="J40" s="20">
        <f t="shared" si="0"/>
        <v>-25731</v>
      </c>
      <c r="K40" s="5">
        <v>210</v>
      </c>
    </row>
    <row r="41" spans="1:11" ht="12.75" customHeight="1" x14ac:dyDescent="0.2">
      <c r="A41" s="22" t="s">
        <v>57</v>
      </c>
      <c r="B41" s="23"/>
      <c r="C41" s="68">
        <v>25</v>
      </c>
      <c r="D41" s="67">
        <v>46004</v>
      </c>
      <c r="E41" s="67">
        <v>41901</v>
      </c>
      <c r="F41" s="67">
        <v>111902</v>
      </c>
      <c r="G41" s="67">
        <v>99044</v>
      </c>
      <c r="H41" s="11"/>
      <c r="I41" s="20">
        <f>'[1]210-17'!$E$12</f>
        <v>65241</v>
      </c>
      <c r="J41" s="20">
        <f t="shared" si="0"/>
        <v>46661</v>
      </c>
      <c r="K41" s="5">
        <v>210</v>
      </c>
    </row>
    <row r="42" spans="1:11" ht="12.75" customHeight="1" x14ac:dyDescent="0.2">
      <c r="A42" s="22" t="s">
        <v>58</v>
      </c>
      <c r="B42" s="23"/>
      <c r="C42" s="68">
        <v>26</v>
      </c>
      <c r="D42" s="67">
        <v>269</v>
      </c>
      <c r="E42" s="67">
        <v>309</v>
      </c>
      <c r="F42" s="67">
        <v>539</v>
      </c>
      <c r="G42" s="67">
        <v>619</v>
      </c>
      <c r="H42" s="11"/>
      <c r="I42" s="20">
        <f>'[1]210-17'!$E$13</f>
        <v>1258</v>
      </c>
      <c r="J42" s="20">
        <f t="shared" si="0"/>
        <v>-719</v>
      </c>
      <c r="K42" s="5">
        <v>210</v>
      </c>
    </row>
    <row r="43" spans="1:11" ht="12.75" customHeight="1" x14ac:dyDescent="0.2">
      <c r="A43" s="24" t="s">
        <v>59</v>
      </c>
      <c r="B43" s="23"/>
      <c r="C43" s="68">
        <v>27</v>
      </c>
      <c r="D43" s="67">
        <v>56030</v>
      </c>
      <c r="E43" s="73">
        <v>50562</v>
      </c>
      <c r="F43" s="67">
        <v>129821</v>
      </c>
      <c r="G43" s="67">
        <v>118299</v>
      </c>
      <c r="H43" s="11"/>
      <c r="I43" s="20">
        <f>'[1]210-17'!$E$14</f>
        <v>109610</v>
      </c>
      <c r="J43" s="20">
        <f t="shared" si="0"/>
        <v>20211</v>
      </c>
      <c r="K43" s="5">
        <v>210</v>
      </c>
    </row>
    <row r="44" spans="1:11" ht="12.75" customHeight="1" x14ac:dyDescent="0.2">
      <c r="A44" s="26" t="s">
        <v>46</v>
      </c>
      <c r="B44" s="27"/>
      <c r="C44" s="70"/>
      <c r="D44" s="74"/>
      <c r="E44" s="81"/>
      <c r="F44" s="74"/>
      <c r="G44" s="69"/>
      <c r="H44" s="11"/>
      <c r="I44" s="20"/>
      <c r="J44" s="20">
        <f t="shared" si="0"/>
        <v>0</v>
      </c>
    </row>
    <row r="45" spans="1:11" ht="12.75" customHeight="1" x14ac:dyDescent="0.2">
      <c r="A45" s="24" t="s">
        <v>60</v>
      </c>
      <c r="B45" s="23"/>
      <c r="C45" s="68">
        <v>28</v>
      </c>
      <c r="D45" s="67">
        <v>2418006</v>
      </c>
      <c r="E45" s="67">
        <v>2225861</v>
      </c>
      <c r="F45" s="67">
        <v>4794342</v>
      </c>
      <c r="G45" s="67">
        <v>4609436</v>
      </c>
      <c r="H45" s="11"/>
      <c r="I45" s="20">
        <f>'[1]210-17'!$E$15</f>
        <v>10178570</v>
      </c>
      <c r="J45" s="20">
        <f t="shared" si="0"/>
        <v>-5384228</v>
      </c>
      <c r="K45" s="5">
        <v>210</v>
      </c>
    </row>
    <row r="46" spans="1:11" ht="12.75" customHeight="1" x14ac:dyDescent="0.2">
      <c r="A46" s="19" t="s">
        <v>61</v>
      </c>
      <c r="B46" s="23"/>
      <c r="C46" s="68">
        <v>29</v>
      </c>
      <c r="D46" s="67">
        <v>0</v>
      </c>
      <c r="E46" s="67">
        <v>0</v>
      </c>
      <c r="F46" s="67">
        <v>0</v>
      </c>
      <c r="G46" s="67">
        <v>0</v>
      </c>
      <c r="H46" s="11"/>
      <c r="I46" s="20">
        <v>0</v>
      </c>
      <c r="J46" s="20">
        <f t="shared" si="0"/>
        <v>0</v>
      </c>
      <c r="K46" s="5">
        <v>210</v>
      </c>
    </row>
    <row r="47" spans="1:11" ht="12.75" customHeight="1" x14ac:dyDescent="0.2">
      <c r="A47" s="19" t="s">
        <v>62</v>
      </c>
      <c r="B47" s="23"/>
      <c r="C47" s="68">
        <v>30</v>
      </c>
      <c r="D47" s="80"/>
      <c r="E47" s="82"/>
      <c r="F47" s="80"/>
      <c r="G47" s="67"/>
      <c r="H47" s="11"/>
      <c r="I47" s="20"/>
      <c r="J47" s="20">
        <f t="shared" si="0"/>
        <v>0</v>
      </c>
    </row>
    <row r="48" spans="1:11" ht="12.75" customHeight="1" x14ac:dyDescent="0.2">
      <c r="A48" s="24" t="s">
        <v>63</v>
      </c>
      <c r="B48" s="23"/>
      <c r="C48" s="68">
        <v>31</v>
      </c>
      <c r="D48" s="67">
        <v>2418006</v>
      </c>
      <c r="E48" s="73">
        <v>2225861</v>
      </c>
      <c r="F48" s="67">
        <v>4794342</v>
      </c>
      <c r="G48" s="67">
        <v>4609436</v>
      </c>
      <c r="H48" s="11"/>
      <c r="I48" s="20">
        <f>'[1]210-17'!$E$21</f>
        <v>10178570</v>
      </c>
      <c r="J48" s="20">
        <f>+F48-I48</f>
        <v>-5384228</v>
      </c>
      <c r="K48" s="5">
        <v>210</v>
      </c>
    </row>
    <row r="49" spans="1:11" ht="12.75" customHeight="1" x14ac:dyDescent="0.2">
      <c r="A49" s="22" t="s">
        <v>64</v>
      </c>
      <c r="B49" s="23"/>
      <c r="C49" s="68">
        <v>32</v>
      </c>
      <c r="D49" s="67">
        <v>552077</v>
      </c>
      <c r="E49" s="67">
        <v>473889</v>
      </c>
      <c r="F49" s="67">
        <v>1085272</v>
      </c>
      <c r="G49" s="67">
        <v>990632</v>
      </c>
      <c r="H49" s="11"/>
      <c r="I49" s="20">
        <f>SUM('[1]210-17'!$E$24:$E$26)</f>
        <v>2064244</v>
      </c>
      <c r="J49" s="20">
        <f t="shared" si="0"/>
        <v>-978972</v>
      </c>
      <c r="K49" s="5">
        <v>210</v>
      </c>
    </row>
    <row r="50" spans="1:11" ht="12.75" customHeight="1" x14ac:dyDescent="0.2">
      <c r="A50" s="22" t="s">
        <v>65</v>
      </c>
      <c r="B50" s="23"/>
      <c r="C50" s="68">
        <v>33</v>
      </c>
      <c r="D50" s="67">
        <v>15949</v>
      </c>
      <c r="E50" s="67">
        <v>-17063</v>
      </c>
      <c r="F50" s="67">
        <v>39743</v>
      </c>
      <c r="G50" s="67">
        <v>35696</v>
      </c>
      <c r="H50" s="11"/>
      <c r="I50" s="20">
        <f>'[1]210-17'!$E$27</f>
        <v>264296</v>
      </c>
      <c r="J50" s="20">
        <f t="shared" si="0"/>
        <v>-224553</v>
      </c>
      <c r="K50" s="5">
        <v>210</v>
      </c>
    </row>
    <row r="51" spans="1:11" ht="12.75" customHeight="1" x14ac:dyDescent="0.2">
      <c r="A51" s="24" t="s">
        <v>66</v>
      </c>
      <c r="B51" s="23"/>
      <c r="C51" s="68">
        <v>34</v>
      </c>
      <c r="D51" s="67">
        <v>1849980</v>
      </c>
      <c r="E51" s="73">
        <v>1769035</v>
      </c>
      <c r="F51" s="67">
        <v>3669327</v>
      </c>
      <c r="G51" s="67">
        <v>3583108</v>
      </c>
      <c r="H51" s="11"/>
      <c r="I51" s="20">
        <f>'[1]210-17'!$E$29</f>
        <v>7850030</v>
      </c>
      <c r="J51" s="20">
        <f t="shared" si="0"/>
        <v>-4180703</v>
      </c>
      <c r="K51" s="5">
        <v>210</v>
      </c>
    </row>
    <row r="52" spans="1:11" ht="12" x14ac:dyDescent="0.2">
      <c r="A52" s="30" t="s">
        <v>67</v>
      </c>
      <c r="B52" s="33"/>
      <c r="C52" s="83">
        <v>35</v>
      </c>
      <c r="D52" s="84"/>
      <c r="E52" s="85"/>
      <c r="F52" s="84"/>
      <c r="G52" s="84"/>
      <c r="H52" s="11"/>
      <c r="I52" s="20"/>
      <c r="J52" s="20">
        <f t="shared" si="0"/>
        <v>0</v>
      </c>
    </row>
    <row r="53" spans="1:11" ht="12" x14ac:dyDescent="0.2">
      <c r="A53" s="34" t="s">
        <v>68</v>
      </c>
      <c r="B53" s="35"/>
      <c r="C53" s="105">
        <v>36</v>
      </c>
      <c r="D53" s="74"/>
      <c r="E53" s="86"/>
      <c r="F53" s="69"/>
      <c r="G53" s="74"/>
      <c r="H53" s="11"/>
      <c r="I53" s="20">
        <v>0</v>
      </c>
      <c r="J53" s="20">
        <f t="shared" si="0"/>
        <v>0</v>
      </c>
      <c r="K53" s="5">
        <v>210</v>
      </c>
    </row>
    <row r="54" spans="1:11" ht="12" x14ac:dyDescent="0.2">
      <c r="A54" s="36" t="s">
        <v>69</v>
      </c>
      <c r="B54" s="23"/>
      <c r="C54" s="106"/>
      <c r="D54" s="80"/>
      <c r="E54" s="73"/>
      <c r="F54" s="80"/>
      <c r="G54" s="80"/>
      <c r="H54" s="11"/>
      <c r="I54" s="20"/>
      <c r="J54" s="20">
        <f t="shared" si="0"/>
        <v>0</v>
      </c>
      <c r="K54" s="5"/>
    </row>
    <row r="55" spans="1:11" ht="12.75" customHeight="1" x14ac:dyDescent="0.2">
      <c r="A55" s="24" t="s">
        <v>70</v>
      </c>
      <c r="B55" s="23"/>
      <c r="C55" s="68">
        <v>37</v>
      </c>
      <c r="D55" s="67">
        <v>1849980</v>
      </c>
      <c r="E55" s="73">
        <v>1769035</v>
      </c>
      <c r="F55" s="67">
        <v>3669327</v>
      </c>
      <c r="G55" s="67">
        <v>3583108</v>
      </c>
      <c r="H55" s="11"/>
      <c r="I55" s="20">
        <f>'[1]210-17'!$E$35</f>
        <v>7850030</v>
      </c>
      <c r="J55" s="20">
        <f t="shared" si="0"/>
        <v>-4180703</v>
      </c>
      <c r="K55" s="5">
        <v>210</v>
      </c>
    </row>
    <row r="56" spans="1:11" ht="12.75" customHeight="1" x14ac:dyDescent="0.2">
      <c r="A56" s="22" t="s">
        <v>71</v>
      </c>
      <c r="B56" s="23"/>
      <c r="C56" s="68">
        <v>38</v>
      </c>
      <c r="D56" s="87">
        <v>0</v>
      </c>
      <c r="E56" s="73"/>
      <c r="F56" s="87">
        <v>0</v>
      </c>
      <c r="G56" s="87"/>
      <c r="H56" s="11"/>
      <c r="I56" s="20">
        <v>0</v>
      </c>
      <c r="J56" s="20">
        <f t="shared" si="0"/>
        <v>0</v>
      </c>
      <c r="K56" s="5">
        <v>210</v>
      </c>
    </row>
    <row r="57" spans="1:11" ht="12.75" customHeight="1" x14ac:dyDescent="0.2">
      <c r="A57" s="22" t="s">
        <v>72</v>
      </c>
      <c r="B57" s="23"/>
      <c r="C57" s="68">
        <v>39</v>
      </c>
      <c r="D57" s="87">
        <v>0</v>
      </c>
      <c r="E57" s="73"/>
      <c r="F57" s="87">
        <v>0</v>
      </c>
      <c r="G57" s="87"/>
      <c r="H57" s="11"/>
      <c r="I57" s="20">
        <v>0</v>
      </c>
      <c r="J57" s="20">
        <f t="shared" si="0"/>
        <v>0</v>
      </c>
      <c r="K57" s="5">
        <v>210</v>
      </c>
    </row>
    <row r="58" spans="1:11" ht="12.75" customHeight="1" x14ac:dyDescent="0.2">
      <c r="A58" s="22" t="s">
        <v>73</v>
      </c>
      <c r="B58" s="23"/>
      <c r="C58" s="68">
        <v>40</v>
      </c>
      <c r="D58" s="87">
        <v>0</v>
      </c>
      <c r="E58" s="73"/>
      <c r="F58" s="87">
        <v>0</v>
      </c>
      <c r="G58" s="87"/>
      <c r="H58" s="11"/>
      <c r="I58" s="20">
        <v>0</v>
      </c>
      <c r="J58" s="20">
        <f t="shared" si="0"/>
        <v>0</v>
      </c>
      <c r="K58" s="5">
        <v>210</v>
      </c>
    </row>
    <row r="59" spans="1:11" ht="12.75" customHeight="1" x14ac:dyDescent="0.2">
      <c r="A59" s="30" t="s">
        <v>74</v>
      </c>
      <c r="B59" s="31"/>
      <c r="C59" s="88">
        <v>41</v>
      </c>
      <c r="D59" s="84"/>
      <c r="E59" s="85"/>
      <c r="F59" s="84"/>
      <c r="G59" s="84"/>
      <c r="H59" s="11"/>
      <c r="I59" s="20"/>
      <c r="J59" s="20">
        <f t="shared" si="0"/>
        <v>0</v>
      </c>
    </row>
    <row r="60" spans="1:11" ht="12.75" customHeight="1" x14ac:dyDescent="0.2">
      <c r="A60" s="19" t="s">
        <v>75</v>
      </c>
      <c r="B60" s="8"/>
      <c r="C60" s="66">
        <v>42</v>
      </c>
      <c r="D60" s="80"/>
      <c r="E60" s="73"/>
      <c r="F60" s="80"/>
      <c r="G60" s="80"/>
      <c r="H60" s="11"/>
      <c r="I60" s="20"/>
      <c r="J60" s="20"/>
    </row>
    <row r="61" spans="1:11" ht="12.75" customHeight="1" x14ac:dyDescent="0.2">
      <c r="A61" s="19" t="s">
        <v>76</v>
      </c>
      <c r="B61" s="8"/>
      <c r="C61" s="66">
        <v>43</v>
      </c>
      <c r="D61" s="67">
        <v>1849980</v>
      </c>
      <c r="E61" s="67">
        <v>1769035</v>
      </c>
      <c r="F61" s="67">
        <v>3669327</v>
      </c>
      <c r="G61" s="67">
        <v>3583108</v>
      </c>
      <c r="H61" s="11"/>
      <c r="I61" s="20"/>
      <c r="J61" s="20"/>
    </row>
    <row r="62" spans="1:11" ht="12.75" customHeight="1" x14ac:dyDescent="0.2">
      <c r="A62" s="19" t="s">
        <v>77</v>
      </c>
      <c r="B62" s="8"/>
      <c r="C62" s="66">
        <v>44</v>
      </c>
      <c r="D62" s="89" t="s">
        <v>78</v>
      </c>
      <c r="E62" s="89" t="s">
        <v>78</v>
      </c>
      <c r="F62" s="89" t="s">
        <v>78</v>
      </c>
      <c r="G62" s="89" t="s">
        <v>78</v>
      </c>
      <c r="I62" s="20"/>
      <c r="J62" s="20"/>
    </row>
    <row r="63" spans="1:11" ht="12.75" customHeight="1" x14ac:dyDescent="0.2">
      <c r="A63" s="19" t="s">
        <v>79</v>
      </c>
      <c r="B63" s="8"/>
      <c r="C63" s="66">
        <v>45</v>
      </c>
      <c r="D63" s="89" t="s">
        <v>78</v>
      </c>
      <c r="E63" s="89" t="s">
        <v>78</v>
      </c>
      <c r="F63" s="89" t="s">
        <v>78</v>
      </c>
      <c r="G63" s="89" t="s">
        <v>78</v>
      </c>
      <c r="I63" s="20"/>
      <c r="J63" s="20"/>
    </row>
    <row r="64" spans="1:11" ht="12.75" customHeight="1" x14ac:dyDescent="0.2">
      <c r="A64" s="24" t="s">
        <v>80</v>
      </c>
      <c r="B64" s="23"/>
      <c r="C64" s="68">
        <v>46</v>
      </c>
      <c r="D64" s="67">
        <v>1849980</v>
      </c>
      <c r="E64" s="73">
        <v>1769035</v>
      </c>
      <c r="F64" s="67">
        <v>3669327</v>
      </c>
      <c r="G64" s="67">
        <v>3583108</v>
      </c>
      <c r="H64" s="11"/>
      <c r="I64" s="20">
        <f>'[1]210-17'!$E$43</f>
        <v>7850030</v>
      </c>
      <c r="J64" s="20">
        <f t="shared" si="0"/>
        <v>-4180703</v>
      </c>
      <c r="K64" s="5">
        <v>210</v>
      </c>
    </row>
    <row r="65" spans="1:11" ht="12.75" customHeight="1" x14ac:dyDescent="0.2">
      <c r="A65" s="22" t="s">
        <v>81</v>
      </c>
      <c r="B65" s="23"/>
      <c r="C65" s="68">
        <v>47</v>
      </c>
      <c r="D65" s="67">
        <v>4471.1344099999997</v>
      </c>
      <c r="E65" s="67">
        <v>0</v>
      </c>
      <c r="F65" s="67">
        <v>4471.1344099999997</v>
      </c>
      <c r="G65" s="67">
        <v>0</v>
      </c>
      <c r="H65" s="11"/>
      <c r="I65" s="20">
        <f>'[3]220'!$E$36</f>
        <v>6800000</v>
      </c>
      <c r="J65" s="20">
        <f t="shared" si="0"/>
        <v>-6795528.8655899996</v>
      </c>
      <c r="K65" s="5">
        <v>220</v>
      </c>
    </row>
    <row r="66" spans="1:11" ht="12.75" customHeight="1" x14ac:dyDescent="0.2">
      <c r="A66" s="22" t="s">
        <v>82</v>
      </c>
      <c r="B66" s="23"/>
      <c r="C66" s="68">
        <v>48</v>
      </c>
      <c r="D66" s="77"/>
      <c r="E66" s="77"/>
      <c r="F66" s="84"/>
      <c r="G66" s="77"/>
      <c r="H66" s="11"/>
      <c r="I66" s="20">
        <v>0</v>
      </c>
      <c r="J66" s="20">
        <f t="shared" si="0"/>
        <v>0</v>
      </c>
      <c r="K66" s="5">
        <v>220</v>
      </c>
    </row>
    <row r="67" spans="1:11" ht="12.75" customHeight="1" x14ac:dyDescent="0.2">
      <c r="A67" s="22" t="s">
        <v>83</v>
      </c>
      <c r="B67" s="23"/>
      <c r="C67" s="68">
        <v>49</v>
      </c>
      <c r="D67" s="90">
        <v>0.61253435146356217</v>
      </c>
      <c r="E67" s="91">
        <v>0.63904297439551505</v>
      </c>
      <c r="F67" s="90">
        <v>0.61356585020130172</v>
      </c>
      <c r="G67" s="91">
        <v>0.63614447392285434</v>
      </c>
      <c r="H67" s="11"/>
    </row>
    <row r="68" spans="1:11" ht="12.75" customHeight="1" x14ac:dyDescent="0.2">
      <c r="A68" s="22" t="s">
        <v>84</v>
      </c>
      <c r="B68" s="23"/>
      <c r="C68" s="68">
        <v>50</v>
      </c>
      <c r="D68" s="90">
        <v>0.25244488952869748</v>
      </c>
      <c r="E68" s="91">
        <v>0.26365477302823953</v>
      </c>
      <c r="F68" s="90">
        <v>0.25239342091164912</v>
      </c>
      <c r="G68" s="91">
        <v>0.26228589447673462</v>
      </c>
      <c r="H68" s="11"/>
    </row>
    <row r="69" spans="1:11" ht="12.75" customHeight="1" x14ac:dyDescent="0.2">
      <c r="A69" s="22" t="s">
        <v>85</v>
      </c>
      <c r="B69" s="31"/>
      <c r="C69" s="68">
        <v>51</v>
      </c>
      <c r="D69" s="91">
        <v>0.28286061212993679</v>
      </c>
      <c r="E69" s="91">
        <v>0.2913331944099003</v>
      </c>
      <c r="F69" s="91">
        <v>0.28494394531007722</v>
      </c>
      <c r="G69" s="91">
        <v>0.29635782651782222</v>
      </c>
      <c r="H69" s="11"/>
    </row>
    <row r="70" spans="1:11" ht="12.75" customHeight="1" x14ac:dyDescent="0.2">
      <c r="A70" s="34"/>
      <c r="B70" s="35"/>
      <c r="C70" s="92"/>
      <c r="D70" s="64"/>
      <c r="E70" s="64"/>
      <c r="F70" s="64"/>
      <c r="G70" s="64"/>
    </row>
    <row r="71" spans="1:11" ht="12.75" customHeight="1" x14ac:dyDescent="0.2">
      <c r="A71" s="37" t="s">
        <v>86</v>
      </c>
      <c r="B71" s="29"/>
      <c r="C71" s="93"/>
      <c r="D71" s="74"/>
      <c r="E71" s="74"/>
      <c r="F71" s="74"/>
      <c r="G71" s="74"/>
    </row>
    <row r="72" spans="1:11" ht="12.75" customHeight="1" x14ac:dyDescent="0.2">
      <c r="A72" s="22" t="s">
        <v>87</v>
      </c>
      <c r="B72" s="23"/>
      <c r="C72" s="94">
        <v>52</v>
      </c>
      <c r="D72" s="95">
        <v>2321452</v>
      </c>
      <c r="E72" s="95">
        <v>2147882</v>
      </c>
      <c r="F72" s="95">
        <v>4641682</v>
      </c>
      <c r="G72" s="67">
        <v>4367407</v>
      </c>
    </row>
    <row r="73" spans="1:11" ht="12.75" customHeight="1" x14ac:dyDescent="0.2">
      <c r="A73" s="22" t="s">
        <v>64</v>
      </c>
      <c r="B73" s="23"/>
      <c r="C73" s="94">
        <v>53</v>
      </c>
      <c r="D73" s="67">
        <v>-552077</v>
      </c>
      <c r="E73" s="67">
        <v>-473889</v>
      </c>
      <c r="F73" s="67">
        <v>-1085272</v>
      </c>
      <c r="G73" s="67">
        <v>-990632</v>
      </c>
    </row>
    <row r="74" spans="1:11" ht="12.75" customHeight="1" x14ac:dyDescent="0.2">
      <c r="A74" s="22" t="s">
        <v>88</v>
      </c>
      <c r="B74" s="23"/>
      <c r="C74" s="94">
        <v>54</v>
      </c>
      <c r="D74" s="67">
        <v>-15949</v>
      </c>
      <c r="E74" s="67">
        <v>17063</v>
      </c>
      <c r="F74" s="67">
        <v>-39743</v>
      </c>
      <c r="G74" s="67">
        <v>-35696</v>
      </c>
    </row>
    <row r="75" spans="1:11" ht="12.75" customHeight="1" x14ac:dyDescent="0.2">
      <c r="A75" s="22"/>
      <c r="B75" s="23"/>
      <c r="C75" s="94"/>
      <c r="D75" s="95"/>
      <c r="E75" s="95"/>
      <c r="F75" s="95"/>
      <c r="G75" s="67"/>
    </row>
    <row r="76" spans="1:11" ht="12.75" customHeight="1" x14ac:dyDescent="0.2">
      <c r="A76" s="22" t="s">
        <v>89</v>
      </c>
      <c r="B76" s="23"/>
      <c r="C76" s="94">
        <v>56</v>
      </c>
      <c r="D76" s="95">
        <v>0</v>
      </c>
      <c r="E76" s="95">
        <v>0</v>
      </c>
      <c r="F76" s="95">
        <v>0</v>
      </c>
      <c r="G76" s="67">
        <v>0</v>
      </c>
    </row>
    <row r="77" spans="1:11" ht="12.75" customHeight="1" thickBot="1" x14ac:dyDescent="0.25">
      <c r="A77" s="38" t="s">
        <v>90</v>
      </c>
      <c r="B77" s="33"/>
      <c r="C77" s="96">
        <v>57</v>
      </c>
      <c r="D77" s="97">
        <v>1753426</v>
      </c>
      <c r="E77" s="97">
        <v>1691056</v>
      </c>
      <c r="F77" s="97">
        <v>3516667</v>
      </c>
      <c r="G77" s="97">
        <v>3341079</v>
      </c>
    </row>
    <row r="78" spans="1:11" ht="12.75" x14ac:dyDescent="0.2">
      <c r="A78" s="29"/>
      <c r="B78" s="29"/>
      <c r="C78" s="29"/>
      <c r="D78" s="29"/>
      <c r="E78" s="7"/>
    </row>
    <row r="79" spans="1:11" ht="4.5" customHeight="1" x14ac:dyDescent="0.2">
      <c r="A79" s="29"/>
      <c r="B79" s="29"/>
      <c r="C79" s="29"/>
      <c r="E79" s="7"/>
    </row>
    <row r="80" spans="1:11" x14ac:dyDescent="0.2">
      <c r="A80" s="107" t="s">
        <v>91</v>
      </c>
      <c r="B80" s="107"/>
      <c r="C80" s="107"/>
      <c r="D80" s="107"/>
      <c r="E80" s="107"/>
      <c r="F80" s="107"/>
      <c r="G80" s="107"/>
    </row>
    <row r="81" spans="1:12" x14ac:dyDescent="0.2">
      <c r="A81" s="108" t="s">
        <v>92</v>
      </c>
      <c r="B81" s="108"/>
      <c r="C81" s="108"/>
      <c r="D81" s="108"/>
      <c r="E81" s="108"/>
      <c r="F81" s="108"/>
      <c r="G81" s="108"/>
    </row>
    <row r="82" spans="1:12" ht="6" customHeight="1" x14ac:dyDescent="0.2">
      <c r="A82" s="29"/>
      <c r="B82" s="29"/>
      <c r="C82" s="29"/>
      <c r="E82" s="7"/>
    </row>
    <row r="83" spans="1:12" ht="138.75" customHeight="1" x14ac:dyDescent="0.2">
      <c r="A83" s="109" t="s">
        <v>93</v>
      </c>
      <c r="B83" s="109"/>
      <c r="C83" s="109"/>
      <c r="D83" s="109"/>
      <c r="E83" s="109"/>
      <c r="F83" s="109"/>
      <c r="G83" s="109"/>
    </row>
    <row r="84" spans="1:12" ht="12.75" customHeight="1" x14ac:dyDescent="0.2">
      <c r="A84" s="35" t="s">
        <v>94</v>
      </c>
      <c r="B84" s="35"/>
      <c r="C84" s="39"/>
      <c r="D84" s="39"/>
      <c r="E84" s="39"/>
      <c r="F84" s="39"/>
      <c r="G84" s="39"/>
    </row>
    <row r="85" spans="1:12" ht="9.75" customHeight="1" x14ac:dyDescent="0.2">
      <c r="A85" s="29"/>
      <c r="B85" s="29"/>
      <c r="C85" s="40"/>
      <c r="D85" s="40"/>
      <c r="E85" s="40"/>
      <c r="F85" s="40"/>
      <c r="G85" s="40"/>
    </row>
    <row r="86" spans="1:12" x14ac:dyDescent="0.2">
      <c r="A86" s="98" t="s">
        <v>95</v>
      </c>
      <c r="B86" s="99"/>
      <c r="C86" s="99"/>
      <c r="D86" s="99"/>
      <c r="E86" s="99"/>
      <c r="F86" s="99"/>
      <c r="G86" s="100"/>
    </row>
    <row r="87" spans="1:12" ht="51.75" customHeight="1" x14ac:dyDescent="0.2">
      <c r="A87" s="101" t="s">
        <v>96</v>
      </c>
      <c r="B87" s="102"/>
      <c r="C87" s="102"/>
      <c r="D87" s="102"/>
      <c r="E87" s="102"/>
      <c r="F87" s="102"/>
      <c r="G87" s="103"/>
    </row>
    <row r="88" spans="1:12" s="42" customFormat="1" ht="12" x14ac:dyDescent="0.2">
      <c r="A88" s="41" t="s">
        <v>97</v>
      </c>
      <c r="G88" s="43"/>
    </row>
    <row r="89" spans="1:12" s="42" customFormat="1" ht="16.5" customHeight="1" x14ac:dyDescent="0.2">
      <c r="A89" s="41"/>
      <c r="G89" s="43"/>
    </row>
    <row r="90" spans="1:12" s="42" customFormat="1" ht="12" x14ac:dyDescent="0.2">
      <c r="A90" s="41" t="s">
        <v>98</v>
      </c>
      <c r="G90" s="43"/>
    </row>
    <row r="91" spans="1:12" s="42" customFormat="1" ht="16.5" customHeight="1" x14ac:dyDescent="0.2">
      <c r="A91" s="41"/>
      <c r="G91" s="43"/>
    </row>
    <row r="92" spans="1:12" s="42" customFormat="1" ht="16.5" customHeight="1" x14ac:dyDescent="0.2">
      <c r="A92" s="41" t="s">
        <v>103</v>
      </c>
      <c r="F92" s="44" t="s">
        <v>99</v>
      </c>
      <c r="G92" s="45" t="s">
        <v>100</v>
      </c>
    </row>
    <row r="93" spans="1:12" s="7" customFormat="1" ht="6.75" customHeight="1" x14ac:dyDescent="0.2">
      <c r="A93" s="46"/>
      <c r="B93" s="47"/>
      <c r="C93" s="47"/>
      <c r="D93" s="47"/>
      <c r="E93" s="47"/>
      <c r="F93" s="47"/>
      <c r="G93" s="48"/>
      <c r="H93" s="42"/>
      <c r="I93" s="42"/>
      <c r="J93" s="42"/>
      <c r="K93" s="42"/>
      <c r="L93" s="42"/>
    </row>
    <row r="94" spans="1:12" ht="12.75" customHeight="1" x14ac:dyDescent="0.2"/>
    <row r="95" spans="1:12" ht="12.75" customHeight="1" x14ac:dyDescent="0.2"/>
    <row r="96" spans="1:12" ht="6" customHeight="1" x14ac:dyDescent="0.2"/>
    <row r="97" ht="12.75" customHeight="1" x14ac:dyDescent="0.2"/>
    <row r="98" ht="6" customHeight="1" x14ac:dyDescent="0.2"/>
  </sheetData>
  <mergeCells count="8">
    <mergeCell ref="A86:G86"/>
    <mergeCell ref="A87:G87"/>
    <mergeCell ref="F3:G3"/>
    <mergeCell ref="F4:G4"/>
    <mergeCell ref="C53:C54"/>
    <mergeCell ref="A80:G80"/>
    <mergeCell ref="A81:G81"/>
    <mergeCell ref="A83:G83"/>
  </mergeCells>
  <printOptions horizontalCentered="1"/>
  <pageMargins left="0.38" right="0.25" top="0.7" bottom="0.52" header="0.5" footer="0.5"/>
  <pageSetup scale="86" fitToHeight="2" orientation="portrait" blackAndWhite="1" r:id="rId1"/>
  <headerFooter alignWithMargins="0"/>
  <rowBreaks count="1" manualBreakCount="1">
    <brk id="64" max="6" man="1"/>
  </rowBreaks>
  <customProperties>
    <customPr name="_pios_id" r:id="rId2"/>
  </customProperties>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REI</vt:lpstr>
      <vt:lpstr>REI!Print_Area</vt:lpstr>
      <vt:lpstr>REI!Print_Titles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Bryce Hutton</dc:creator>
  <cp:lastModifiedBy>Bryce Hutton</cp:lastModifiedBy>
  <cp:lastPrinted>2024-07-30T17:37:34Z</cp:lastPrinted>
  <dcterms:created xsi:type="dcterms:W3CDTF">2024-07-30T15:47:50Z</dcterms:created>
  <dcterms:modified xsi:type="dcterms:W3CDTF">2024-07-30T17:41:06Z</dcterms:modified>
</cp:coreProperties>
</file>