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301066\Documents\STB &amp; AAR Reporting\2022 Sch 250\"/>
    </mc:Choice>
  </mc:AlternateContent>
  <xr:revisionPtr revIDLastSave="0" documentId="13_ncr:1_{233569BB-04C6-497D-AFB4-107D6026477F}" xr6:coauthVersionLast="46" xr6:coauthVersionMax="46" xr10:uidLastSave="{00000000-0000-0000-0000-000000000000}"/>
  <bookViews>
    <workbookView xWindow="-120" yWindow="-120" windowWidth="29040" windowHeight="15840" tabRatio="769" xr2:uid="{00000000-000D-0000-FFFF-FFFF00000000}"/>
  </bookViews>
  <sheets>
    <sheet name="Sch 250" sheetId="12" r:id="rId1"/>
    <sheet name="250-Part B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3" l="1"/>
  <c r="E27" i="12" l="1"/>
  <c r="D27" i="12"/>
  <c r="D25" i="12"/>
  <c r="E25" i="12"/>
  <c r="E16" i="12"/>
  <c r="C60" i="13" l="1"/>
  <c r="C58" i="13"/>
  <c r="C62" i="13" s="1"/>
  <c r="C32" i="13"/>
  <c r="C24" i="13"/>
  <c r="C42" i="13" s="1"/>
  <c r="C21" i="13"/>
  <c r="C45" i="13" l="1"/>
</calcChain>
</file>

<file path=xl/sharedStrings.xml><?xml version="1.0" encoding="utf-8"?>
<sst xmlns="http://schemas.openxmlformats.org/spreadsheetml/2006/main" count="141" uniqueCount="117">
  <si>
    <t>Item</t>
  </si>
  <si>
    <t>(a)</t>
  </si>
  <si>
    <t>(b)</t>
  </si>
  <si>
    <t>(c)</t>
  </si>
  <si>
    <t>(in thousands)</t>
  </si>
  <si>
    <t>250.  CONSOLIDATED INFORMATION FOR REVENUE ADEQUACY DETERMINATION</t>
  </si>
  <si>
    <t>(Dollars in Thousands)</t>
  </si>
  <si>
    <t>Beginning</t>
  </si>
  <si>
    <t>End of</t>
  </si>
  <si>
    <t>Line</t>
  </si>
  <si>
    <t>of year</t>
  </si>
  <si>
    <t>year</t>
  </si>
  <si>
    <t>No.</t>
  </si>
  <si>
    <t>Adjusted Net Railway Operating Income For Reporting Entity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</si>
  <si>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</si>
  <si>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</si>
  <si>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</si>
  <si>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</si>
  <si>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</si>
  <si>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</si>
  <si>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</si>
  <si>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</si>
  <si>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</si>
  <si>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</si>
  <si>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</si>
  <si>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</si>
  <si>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</si>
  <si>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</si>
  <si>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</si>
  <si>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</si>
  <si>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</si>
  <si>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</si>
  <si>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</si>
  <si>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</si>
  <si>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</si>
  <si>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</si>
  <si>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</si>
  <si>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BNSF Railway Company</t>
  </si>
  <si>
    <t>Transportation</t>
  </si>
  <si>
    <t>Financial</t>
  </si>
  <si>
    <t>BN Leasing Corporation</t>
  </si>
  <si>
    <t>Leasing of railroad related property and equipment</t>
  </si>
  <si>
    <t>Owns railroad land</t>
  </si>
  <si>
    <t>Los Angeles Junction Railway Company</t>
  </si>
  <si>
    <t>Pine Canyon Land Company</t>
  </si>
  <si>
    <t>Environmental</t>
  </si>
  <si>
    <t>Insurance</t>
  </si>
  <si>
    <t>Severance/Benefits</t>
  </si>
  <si>
    <t>Star Lake Railroad Company</t>
  </si>
  <si>
    <t>Western Fruit Express Company</t>
  </si>
  <si>
    <t>Railroad refrigerated cars</t>
  </si>
  <si>
    <t>Communications</t>
  </si>
  <si>
    <t>Santa Fe Pacific Railroad Company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</si>
  <si>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</si>
  <si>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</si>
  <si>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</si>
  <si>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</si>
  <si>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</si>
  <si>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</si>
  <si>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</si>
  <si>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</si>
  <si>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 xml:space="preserve">Income from continuing operations (before taxes) should be the equivalent of the numbers contained in the R-1 Schedule 210, Line 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</si>
  <si>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</si>
  <si>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</si>
  <si>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</si>
  <si>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Dividends in affiliated companies.  (If the affiliate is 80% or more controlled by the parent railroad, then deduct 100% of the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</si>
  <si>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</si>
  <si>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</si>
  <si>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</si>
  <si>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</si>
  <si>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Combined/Consolidated After-Tax NROI for the entire entity, which equals the amount shown on Schedule 250, Line 1.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</si>
  <si>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</si>
  <si>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</si>
  <si>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</si>
  <si>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</si>
  <si>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</si>
  <si>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</si>
  <si>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</si>
  <si>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</si>
  <si>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</si>
  <si>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Total fixed charges, which represents the equivalent of the consolidated total of fixed charges as shown on Schedule 210,</t>
  </si>
  <si>
    <t>Line 42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</si>
  <si>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</si>
  <si>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</si>
  <si>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</si>
  <si>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NONRAILROAD-related complement (1 - Railroad-related income ratio) which equals the Nonrailroad-related tax ratio.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</si>
  <si>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</si>
  <si>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</si>
  <si>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</si>
  <si>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</si>
  <si>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</si>
  <si>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</si>
  <si>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</si>
  <si>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</si>
  <si>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</si>
  <si>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</si>
  <si>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</si>
  <si>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</si>
  <si>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The Zia Company</t>
  </si>
  <si>
    <t>Santa Fe Pacific Insurance Company</t>
  </si>
  <si>
    <t>BNSF Equipment Acquisition Company, LLC</t>
  </si>
  <si>
    <t>BNSF Communications, Inc.</t>
  </si>
  <si>
    <t>Bayport Systems, Inc.</t>
  </si>
  <si>
    <t>The Burlington Northern and Santa Fe Railway Company de Mexico, S.A. de C.V.</t>
  </si>
  <si>
    <t>BNSF Spectrum, Inc.</t>
  </si>
  <si>
    <t>SFP Pipeline Holdings, Inc.</t>
  </si>
  <si>
    <t>Santa Fe Pacific Pipelines, Inc.</t>
  </si>
  <si>
    <t>Slover Development Company LLC</t>
  </si>
  <si>
    <t>Burlington Northern Railroad Holdings, Inc.</t>
  </si>
  <si>
    <t xml:space="preserve">Burlington Northern (Manitoba) Limited </t>
  </si>
  <si>
    <t>BNSF Railway International Services, Inc.</t>
  </si>
  <si>
    <t>Burlington Northern Santa Fe Properties, LLC</t>
  </si>
  <si>
    <t>Midwest/Northwest Properties Inc.</t>
  </si>
  <si>
    <t>San Jacinto Rail Limited</t>
  </si>
  <si>
    <t>BayRail, LLC</t>
  </si>
  <si>
    <t>Railroad Annual Report R-1</t>
  </si>
  <si>
    <t>Road Initials:  BNSF             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</si>
</sst>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mm/dd/yy\ \ hh:mm\ AM/PM"/>
    <numFmt numFmtId="166" formatCode="_-* #,##0.00\ _D_M_-;\-* #,##0.00\ _D_M_-;_-* &quot;-&quot;??\ _D_M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2" fillId="0" borderId="0" xfId="0" applyFont="1" applyFill="1" applyAlignment="1" applyProtection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Protection="1"/>
    <xf numFmtId="37" fontId="2" fillId="0" borderId="1" xfId="0" applyNumberFormat="1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37" fontId="2" fillId="0" borderId="5" xfId="0" applyNumberFormat="1" applyFont="1" applyBorder="1" applyProtection="1"/>
    <xf numFmtId="0" fontId="2" fillId="0" borderId="6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37" fontId="2" fillId="0" borderId="6" xfId="0" applyNumberFormat="1" applyFont="1" applyBorder="1" applyAlignment="1" applyProtection="1">
      <alignment horizontal="center"/>
    </xf>
    <xf numFmtId="37" fontId="2" fillId="0" borderId="11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37" fontId="2" fillId="0" borderId="8" xfId="0" applyNumberFormat="1" applyFont="1" applyBorder="1" applyAlignment="1" applyProtection="1">
      <alignment horizontal="center"/>
    </xf>
    <xf numFmtId="37" fontId="2" fillId="0" borderId="12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right"/>
    </xf>
    <xf numFmtId="0" fontId="6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centerContinuous"/>
    </xf>
    <xf numFmtId="37" fontId="2" fillId="0" borderId="0" xfId="0" applyNumberFormat="1" applyFont="1" applyBorder="1" applyProtection="1"/>
    <xf numFmtId="37" fontId="2" fillId="0" borderId="11" xfId="0" applyNumberFormat="1" applyFont="1" applyBorder="1" applyProtection="1"/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Protection="1"/>
    <xf numFmtId="0" fontId="2" fillId="0" borderId="9" xfId="0" applyFont="1" applyFill="1" applyBorder="1" applyAlignment="1" applyProtection="1">
      <alignment horizontal="left"/>
    </xf>
    <xf numFmtId="0" fontId="2" fillId="0" borderId="10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left"/>
    </xf>
    <xf numFmtId="0" fontId="2" fillId="0" borderId="16" xfId="0" applyFont="1" applyFill="1" applyBorder="1" applyProtection="1"/>
    <xf numFmtId="0" fontId="2" fillId="0" borderId="1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Protection="1"/>
    <xf numFmtId="0" fontId="2" fillId="0" borderId="17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left"/>
    </xf>
    <xf numFmtId="0" fontId="2" fillId="0" borderId="19" xfId="0" applyFont="1" applyFill="1" applyBorder="1" applyProtection="1"/>
    <xf numFmtId="0" fontId="6" fillId="0" borderId="7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7" xfId="0" applyFont="1" applyBorder="1" applyProtection="1"/>
    <xf numFmtId="0" fontId="2" fillId="0" borderId="0" xfId="0" applyFont="1" applyBorder="1" applyProtection="1"/>
    <xf numFmtId="10" fontId="8" fillId="0" borderId="0" xfId="2" applyNumberFormat="1" applyFont="1" applyBorder="1" applyProtection="1"/>
    <xf numFmtId="0" fontId="6" fillId="0" borderId="15" xfId="0" applyFont="1" applyBorder="1" applyAlignment="1" applyProtection="1">
      <alignment horizontal="centerContinuous"/>
    </xf>
    <xf numFmtId="0" fontId="2" fillId="0" borderId="16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37" fontId="2" fillId="0" borderId="3" xfId="0" applyNumberFormat="1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left"/>
    </xf>
    <xf numFmtId="0" fontId="2" fillId="0" borderId="7" xfId="0" applyFont="1" applyFill="1" applyBorder="1" applyProtection="1"/>
    <xf numFmtId="37" fontId="2" fillId="0" borderId="0" xfId="0" applyNumberFormat="1" applyFont="1" applyFill="1" applyBorder="1" applyProtection="1"/>
    <xf numFmtId="0" fontId="2" fillId="0" borderId="7" xfId="0" quotePrefix="1" applyFont="1" applyBorder="1" applyAlignment="1" applyProtection="1">
      <alignment horizontal="left"/>
    </xf>
    <xf numFmtId="0" fontId="2" fillId="0" borderId="0" xfId="0" applyFont="1"/>
    <xf numFmtId="0" fontId="2" fillId="0" borderId="8" xfId="0" applyFont="1" applyBorder="1" applyProtection="1"/>
    <xf numFmtId="0" fontId="2" fillId="0" borderId="16" xfId="0" applyFont="1" applyBorder="1" applyProtection="1"/>
    <xf numFmtId="0" fontId="2" fillId="0" borderId="0" xfId="0" applyFont="1" applyFill="1" applyProtection="1"/>
    <xf numFmtId="0" fontId="4" fillId="0" borderId="7" xfId="0" quotePrefix="1" applyFont="1" applyBorder="1" applyAlignment="1">
      <alignment horizontal="left"/>
    </xf>
    <xf numFmtId="37" fontId="4" fillId="0" borderId="0" xfId="0" applyNumberFormat="1" applyFont="1"/>
    <xf numFmtId="0" fontId="4" fillId="0" borderId="8" xfId="0" applyFont="1" applyBorder="1"/>
    <xf numFmtId="0" fontId="4" fillId="0" borderId="7" xfId="0" applyFont="1" applyBorder="1"/>
    <xf numFmtId="164" fontId="4" fillId="0" borderId="7" xfId="0" applyNumberFormat="1" applyFont="1" applyBorder="1" applyAlignment="1">
      <alignment horizontal="left"/>
    </xf>
    <xf numFmtId="18" fontId="4" fillId="0" borderId="8" xfId="0" applyNumberFormat="1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6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6" fillId="0" borderId="15" xfId="0" quotePrefix="1" applyFont="1" applyBorder="1" applyAlignment="1">
      <alignment horizontal="left"/>
    </xf>
    <xf numFmtId="37" fontId="2" fillId="0" borderId="3" xfId="0" applyNumberFormat="1" applyFont="1" applyBorder="1"/>
    <xf numFmtId="41" fontId="2" fillId="0" borderId="13" xfId="1" applyNumberFormat="1" applyFont="1" applyFill="1" applyBorder="1" applyProtection="1"/>
    <xf numFmtId="41" fontId="2" fillId="0" borderId="11" xfId="1" applyNumberFormat="1" applyFont="1" applyFill="1" applyBorder="1" applyProtection="1"/>
    <xf numFmtId="41" fontId="2" fillId="0" borderId="14" xfId="1" applyNumberFormat="1" applyFont="1" applyFill="1" applyBorder="1" applyProtection="1"/>
    <xf numFmtId="41" fontId="2" fillId="0" borderId="13" xfId="6" applyNumberFormat="1" applyFont="1" applyFill="1" applyBorder="1" applyProtection="1"/>
    <xf numFmtId="41" fontId="2" fillId="0" borderId="17" xfId="6" applyNumberFormat="1" applyFont="1" applyFill="1" applyBorder="1" applyProtection="1"/>
    <xf numFmtId="41" fontId="2" fillId="0" borderId="12" xfId="6" applyNumberFormat="1" applyFont="1" applyFill="1" applyBorder="1" applyProtection="1"/>
    <xf numFmtId="41" fontId="2" fillId="0" borderId="12" xfId="1" applyNumberFormat="1" applyFont="1" applyFill="1" applyBorder="1" applyProtection="1"/>
    <xf numFmtId="0" fontId="9" fillId="0" borderId="7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37" fontId="2" fillId="0" borderId="12" xfId="0" applyNumberFormat="1" applyFont="1" applyFill="1" applyBorder="1" applyProtection="1"/>
    <xf numFmtId="37" fontId="2" fillId="0" borderId="0" xfId="0" applyNumberFormat="1" applyFont="1" applyFill="1" applyBorder="1" applyAlignment="1" applyProtection="1">
      <alignment horizontal="center"/>
    </xf>
    <xf numFmtId="37" fontId="2" fillId="0" borderId="2" xfId="0" applyNumberFormat="1" applyFont="1" applyFill="1" applyBorder="1" applyProtection="1"/>
    <xf numFmtId="37" fontId="2" fillId="0" borderId="5" xfId="0" applyNumberFormat="1" applyFont="1" applyFill="1" applyBorder="1" applyProtection="1"/>
    <xf numFmtId="10" fontId="2" fillId="0" borderId="5" xfId="2" applyNumberFormat="1" applyFont="1" applyFill="1" applyBorder="1" applyProtection="1"/>
    <xf numFmtId="37" fontId="7" fillId="0" borderId="4" xfId="0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>
      <alignment horizontal="center"/>
    </xf>
    <xf numFmtId="37" fontId="7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37" fontId="6" fillId="0" borderId="7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37" fontId="6" fillId="0" borderId="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/>
    <xf numFmtId="0" fontId="2" fillId="0" borderId="8" xfId="0" applyFont="1" applyFill="1" applyBorder="1"/>
    <xf numFmtId="37" fontId="2" fillId="0" borderId="7" xfId="0" applyNumberFormat="1" applyFont="1" applyFill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37" fontId="2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0" xfId="0" applyFont="1" applyFill="1" applyBorder="1"/>
    <xf numFmtId="37" fontId="6" fillId="0" borderId="7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Alignment="1">
      <alignment horizontal="center" vertical="center"/>
    </xf>
    <xf numFmtId="37" fontId="6" fillId="0" borderId="8" xfId="0" applyNumberFormat="1" applyFont="1" applyFill="1" applyBorder="1" applyAlignment="1">
      <alignment horizontal="center" vertical="center"/>
    </xf>
    <xf numFmtId="37" fontId="6" fillId="0" borderId="9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center" vertical="center"/>
    </xf>
    <xf numFmtId="37" fontId="6" fillId="0" borderId="10" xfId="0" applyNumberFormat="1" applyFont="1" applyFill="1" applyBorder="1" applyAlignment="1">
      <alignment horizontal="center" vertical="center"/>
    </xf>
    <xf numFmtId="37" fontId="2" fillId="0" borderId="7" xfId="0" applyNumberFormat="1" applyFont="1" applyFill="1" applyBorder="1" applyAlignment="1">
      <alignment horizontal="left"/>
    </xf>
    <xf numFmtId="37" fontId="2" fillId="0" borderId="0" xfId="0" applyNumberFormat="1" applyFont="1" applyFill="1"/>
    <xf numFmtId="37" fontId="2" fillId="0" borderId="0" xfId="0" quotePrefix="1" applyNumberFormat="1" applyFont="1" applyFill="1" applyAlignment="1">
      <alignment horizontal="left"/>
    </xf>
    <xf numFmtId="37" fontId="2" fillId="0" borderId="8" xfId="0" applyNumberFormat="1" applyFont="1" applyFill="1" applyBorder="1"/>
    <xf numFmtId="37" fontId="2" fillId="0" borderId="0" xfId="0" applyNumberFormat="1" applyFont="1" applyFill="1" applyAlignment="1">
      <alignment horizontal="left"/>
    </xf>
    <xf numFmtId="41" fontId="2" fillId="0" borderId="10" xfId="0" applyNumberFormat="1" applyFont="1" applyFill="1" applyBorder="1"/>
    <xf numFmtId="37" fontId="2" fillId="0" borderId="7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>
      <alignment horizontal="right" vertical="top"/>
    </xf>
    <xf numFmtId="37" fontId="2" fillId="0" borderId="1" xfId="0" applyNumberFormat="1" applyFont="1" applyFill="1" applyBorder="1" applyAlignment="1">
      <alignment horizontal="left" vertical="top"/>
    </xf>
    <xf numFmtId="37" fontId="2" fillId="0" borderId="10" xfId="0" applyNumberFormat="1" applyFont="1" applyFill="1" applyBorder="1"/>
    <xf numFmtId="0" fontId="2" fillId="0" borderId="7" xfId="0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vertical="top"/>
    </xf>
    <xf numFmtId="37" fontId="2" fillId="0" borderId="10" xfId="0" applyNumberFormat="1" applyFont="1" applyFill="1" applyBorder="1" applyAlignment="1">
      <alignment vertical="top"/>
    </xf>
    <xf numFmtId="10" fontId="2" fillId="0" borderId="16" xfId="0" applyNumberFormat="1" applyFont="1" applyFill="1" applyBorder="1"/>
    <xf numFmtId="10" fontId="2" fillId="0" borderId="8" xfId="0" applyNumberFormat="1" applyFont="1" applyFill="1" applyBorder="1"/>
    <xf numFmtId="10" fontId="2" fillId="0" borderId="10" xfId="0" applyNumberFormat="1" applyFont="1" applyFill="1" applyBorder="1"/>
    <xf numFmtId="37" fontId="2" fillId="0" borderId="9" xfId="0" applyNumberFormat="1" applyFont="1" applyFill="1" applyBorder="1" applyAlignment="1">
      <alignment horizontal="left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3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2" fillId="0" borderId="7" xfId="0" applyNumberFormat="1" applyFont="1" applyFill="1" applyBorder="1"/>
    <xf numFmtId="37" fontId="2" fillId="0" borderId="7" xfId="0" applyNumberFormat="1" applyFont="1" applyFill="1" applyBorder="1" applyAlignment="1">
      <alignment horizontal="left" vertical="center"/>
    </xf>
    <xf numFmtId="37" fontId="2" fillId="0" borderId="0" xfId="0" applyNumberFormat="1" applyFont="1" applyFill="1" applyAlignment="1">
      <alignment vertical="center"/>
    </xf>
    <xf numFmtId="37" fontId="2" fillId="0" borderId="9" xfId="0" applyNumberFormat="1" applyFont="1" applyFill="1" applyBorder="1" applyAlignment="1">
      <alignment horizontal="left" vertical="top"/>
    </xf>
    <xf numFmtId="37" fontId="2" fillId="0" borderId="19" xfId="0" applyNumberFormat="1" applyFont="1" applyFill="1" applyBorder="1"/>
    <xf numFmtId="165" fontId="2" fillId="0" borderId="0" xfId="0" applyNumberFormat="1" applyFont="1" applyFill="1" applyAlignment="1">
      <alignment horizontal="left"/>
    </xf>
    <xf numFmtId="18" fontId="2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7">
    <cellStyle name="Comma" xfId="1" builtinId="3"/>
    <cellStyle name="Comma 2" xfId="5" xr:uid="{00000000-0005-0000-0000-000001000000}"/>
    <cellStyle name="Comma 3" xfId="3" xr:uid="{00000000-0005-0000-0000-000002000000}"/>
    <cellStyle name="Currency" xfId="6" builtinId="4"/>
    <cellStyle name="Normal" xfId="0" builtinId="0"/>
    <cellStyle name="Normal 2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FF"/>
      <color rgb="FFFFFF66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8"/>
  <sheetViews>
    <sheetView showGridLines="0" tabSelected="1" zoomScaleNormal="100" zoomScaleSheetLayoutView="100" workbookViewId="0">
      <selection activeCell="G1" sqref="G1"/>
    </sheetView>
  </sheetViews>
  <sheetFormatPr defaultColWidth="9.140625" defaultRowHeight="11.25" x14ac:dyDescent="0.2"/>
  <cols>
    <col min="1" max="1" width="4.7109375" style="3" customWidth="1"/>
    <col min="2" max="2" width="51.85546875" style="3" customWidth="1"/>
    <col min="3" max="3" width="8" style="3" customWidth="1"/>
    <col min="4" max="5" width="11.42578125" style="3" customWidth="1"/>
    <col min="6" max="6" width="4.7109375" style="3" customWidth="1"/>
    <col min="7" max="16384" width="9.140625" style="3"/>
  </cols>
  <sheetData>
    <row r="1" spans="1:6" x14ac:dyDescent="0.2">
      <c r="A1" s="77" t="s">
        <v>116</v>
      </c>
      <c r="B1" s="75"/>
      <c r="C1" s="75"/>
      <c r="D1" s="78"/>
      <c r="E1" s="78"/>
      <c r="F1" s="76"/>
    </row>
    <row r="2" spans="1:6" x14ac:dyDescent="0.2">
      <c r="A2" s="7"/>
      <c r="B2" s="8"/>
      <c r="C2" s="8"/>
      <c r="D2" s="9"/>
      <c r="E2" s="9"/>
      <c r="F2" s="10"/>
    </row>
    <row r="3" spans="1:6" ht="12" x14ac:dyDescent="0.2">
      <c r="A3" s="86" t="s">
        <v>5</v>
      </c>
      <c r="B3" s="87"/>
      <c r="C3" s="87"/>
      <c r="D3" s="87"/>
      <c r="E3" s="87"/>
      <c r="F3" s="88"/>
    </row>
    <row r="4" spans="1:6" x14ac:dyDescent="0.2">
      <c r="A4" s="89" t="s">
        <v>6</v>
      </c>
      <c r="B4" s="90"/>
      <c r="C4" s="90"/>
      <c r="D4" s="90"/>
      <c r="E4" s="90"/>
      <c r="F4" s="91"/>
    </row>
    <row r="5" spans="1:6" x14ac:dyDescent="0.2">
      <c r="A5" s="11"/>
      <c r="B5" s="5"/>
      <c r="C5" s="5"/>
      <c r="D5" s="6"/>
      <c r="E5" s="6"/>
      <c r="F5" s="12"/>
    </row>
    <row r="6" spans="1:6" s="4" customFormat="1" x14ac:dyDescent="0.2">
      <c r="A6" s="13"/>
      <c r="B6" s="14"/>
      <c r="C6" s="15"/>
      <c r="D6" s="16" t="s">
        <v>7</v>
      </c>
      <c r="E6" s="17" t="s">
        <v>8</v>
      </c>
      <c r="F6" s="18"/>
    </row>
    <row r="7" spans="1:6" s="4" customFormat="1" x14ac:dyDescent="0.2">
      <c r="A7" s="19" t="s">
        <v>9</v>
      </c>
      <c r="B7" s="19" t="s">
        <v>0</v>
      </c>
      <c r="C7" s="20"/>
      <c r="D7" s="21" t="s">
        <v>10</v>
      </c>
      <c r="E7" s="22" t="s">
        <v>11</v>
      </c>
      <c r="F7" s="23" t="s">
        <v>9</v>
      </c>
    </row>
    <row r="8" spans="1:6" s="4" customFormat="1" x14ac:dyDescent="0.2">
      <c r="A8" s="24" t="s">
        <v>12</v>
      </c>
      <c r="B8" s="24" t="s">
        <v>1</v>
      </c>
      <c r="C8" s="25"/>
      <c r="D8" s="26" t="s">
        <v>2</v>
      </c>
      <c r="E8" s="27" t="s">
        <v>3</v>
      </c>
      <c r="F8" s="28" t="s">
        <v>12</v>
      </c>
    </row>
    <row r="9" spans="1:6" s="4" customFormat="1" x14ac:dyDescent="0.2">
      <c r="A9" s="29"/>
      <c r="B9" s="30" t="s">
        <v>13</v>
      </c>
      <c r="C9" s="31"/>
      <c r="D9" s="32"/>
      <c r="E9" s="33"/>
      <c r="F9" s="20"/>
    </row>
    <row r="10" spans="1:6" s="4" customFormat="1" x14ac:dyDescent="0.2">
      <c r="A10" s="23">
        <v>1</v>
      </c>
      <c r="B10" s="34" t="s">
        <v>14</v>
      </c>
      <c r="C10" s="35"/>
      <c r="D10" s="59"/>
      <c r="E10" s="92"/>
      <c r="F10" s="20">
        <v>1</v>
      </c>
    </row>
    <row r="11" spans="1:6" s="4" customFormat="1" x14ac:dyDescent="0.2">
      <c r="A11" s="28"/>
      <c r="B11" s="36" t="s">
        <v>15</v>
      </c>
      <c r="C11" s="37"/>
      <c r="D11" s="59"/>
      <c r="E11" s="82">
        <v>6231491</v>
      </c>
      <c r="F11" s="20"/>
    </row>
    <row r="12" spans="1:6" s="4" customFormat="1" x14ac:dyDescent="0.2">
      <c r="A12" s="38">
        <v>2</v>
      </c>
      <c r="B12" s="39" t="s">
        <v>16</v>
      </c>
      <c r="C12" s="40"/>
      <c r="D12" s="93" t="s">
        <v>17</v>
      </c>
      <c r="E12" s="79">
        <v>1617</v>
      </c>
      <c r="F12" s="38">
        <v>2</v>
      </c>
    </row>
    <row r="13" spans="1:6" s="4" customFormat="1" x14ac:dyDescent="0.2">
      <c r="A13" s="38">
        <v>3</v>
      </c>
      <c r="B13" s="39" t="s">
        <v>18</v>
      </c>
      <c r="C13" s="40"/>
      <c r="D13" s="59"/>
      <c r="E13" s="79">
        <v>310422</v>
      </c>
      <c r="F13" s="20">
        <v>3</v>
      </c>
    </row>
    <row r="14" spans="1:6" s="4" customFormat="1" x14ac:dyDescent="0.2">
      <c r="A14" s="41">
        <v>4</v>
      </c>
      <c r="B14" s="42" t="s">
        <v>19</v>
      </c>
      <c r="C14" s="43"/>
      <c r="D14" s="59"/>
      <c r="E14" s="80"/>
      <c r="F14" s="41">
        <v>4</v>
      </c>
    </row>
    <row r="15" spans="1:6" s="4" customFormat="1" x14ac:dyDescent="0.2">
      <c r="A15" s="28"/>
      <c r="B15" s="36" t="s">
        <v>20</v>
      </c>
      <c r="C15" s="37"/>
      <c r="D15" s="59"/>
      <c r="E15" s="79">
        <v>27300</v>
      </c>
      <c r="F15" s="28"/>
    </row>
    <row r="16" spans="1:6" s="4" customFormat="1" ht="12" thickBot="1" x14ac:dyDescent="0.25">
      <c r="A16" s="44">
        <v>5</v>
      </c>
      <c r="B16" s="45" t="s">
        <v>21</v>
      </c>
      <c r="C16" s="46"/>
      <c r="D16" s="94"/>
      <c r="E16" s="83">
        <f>SUM(E11:E15)</f>
        <v>6570830</v>
      </c>
      <c r="F16" s="44">
        <v>5</v>
      </c>
    </row>
    <row r="17" spans="1:6" s="4" customFormat="1" ht="12" thickTop="1" x14ac:dyDescent="0.2">
      <c r="A17" s="23"/>
      <c r="B17" s="47" t="s">
        <v>22</v>
      </c>
      <c r="C17" s="35"/>
      <c r="D17" s="92"/>
      <c r="E17" s="92"/>
      <c r="F17" s="23"/>
    </row>
    <row r="18" spans="1:6" s="4" customFormat="1" x14ac:dyDescent="0.2">
      <c r="A18" s="23">
        <v>6</v>
      </c>
      <c r="B18" s="34" t="s">
        <v>23</v>
      </c>
      <c r="C18" s="35"/>
      <c r="D18" s="92"/>
      <c r="E18" s="92"/>
      <c r="F18" s="23">
        <v>6</v>
      </c>
    </row>
    <row r="19" spans="1:6" s="4" customFormat="1" x14ac:dyDescent="0.2">
      <c r="A19" s="23"/>
      <c r="B19" s="34" t="s">
        <v>24</v>
      </c>
      <c r="C19" s="35"/>
      <c r="D19" s="84">
        <v>64582755</v>
      </c>
      <c r="E19" s="84">
        <v>65612607</v>
      </c>
      <c r="F19" s="23"/>
    </row>
    <row r="20" spans="1:6" s="4" customFormat="1" x14ac:dyDescent="0.2">
      <c r="A20" s="38">
        <v>7</v>
      </c>
      <c r="B20" s="39" t="s">
        <v>25</v>
      </c>
      <c r="C20" s="40"/>
      <c r="D20" s="81"/>
      <c r="E20" s="81"/>
      <c r="F20" s="38">
        <v>7</v>
      </c>
    </row>
    <row r="21" spans="1:6" s="4" customFormat="1" x14ac:dyDescent="0.2">
      <c r="A21" s="23">
        <v>8</v>
      </c>
      <c r="B21" s="34" t="s">
        <v>26</v>
      </c>
      <c r="C21" s="35"/>
      <c r="D21" s="81"/>
      <c r="E21" s="81"/>
      <c r="F21" s="23">
        <v>8</v>
      </c>
    </row>
    <row r="22" spans="1:6" s="4" customFormat="1" x14ac:dyDescent="0.2">
      <c r="A22" s="38">
        <v>9</v>
      </c>
      <c r="B22" s="39" t="s">
        <v>27</v>
      </c>
      <c r="C22" s="40"/>
      <c r="D22" s="81"/>
      <c r="E22" s="81"/>
      <c r="F22" s="38">
        <v>9</v>
      </c>
    </row>
    <row r="23" spans="1:6" x14ac:dyDescent="0.2">
      <c r="A23" s="38">
        <v>10</v>
      </c>
      <c r="B23" s="39" t="s">
        <v>28</v>
      </c>
      <c r="C23" s="40"/>
      <c r="D23" s="81">
        <v>864065</v>
      </c>
      <c r="E23" s="81">
        <v>1157473</v>
      </c>
      <c r="F23" s="38">
        <v>10</v>
      </c>
    </row>
    <row r="24" spans="1:6" s="4" customFormat="1" x14ac:dyDescent="0.2">
      <c r="A24" s="23">
        <v>11</v>
      </c>
      <c r="B24" s="42" t="s">
        <v>29</v>
      </c>
      <c r="C24" s="43"/>
      <c r="D24" s="85"/>
      <c r="E24" s="85"/>
      <c r="F24" s="41">
        <v>11</v>
      </c>
    </row>
    <row r="25" spans="1:6" s="4" customFormat="1" x14ac:dyDescent="0.2">
      <c r="A25" s="23"/>
      <c r="B25" s="36" t="s">
        <v>30</v>
      </c>
      <c r="C25" s="37"/>
      <c r="D25" s="82">
        <f>D19-D20-D21+D22+D23</f>
        <v>65446820</v>
      </c>
      <c r="E25" s="82">
        <f>E19-E20-E21+E22+E23</f>
        <v>66770080</v>
      </c>
      <c r="F25" s="28"/>
    </row>
    <row r="26" spans="1:6" s="4" customFormat="1" x14ac:dyDescent="0.2">
      <c r="A26" s="38">
        <v>12</v>
      </c>
      <c r="B26" s="36" t="s">
        <v>31</v>
      </c>
      <c r="C26" s="37"/>
      <c r="D26" s="81">
        <v>15190640</v>
      </c>
      <c r="E26" s="81">
        <v>15101812</v>
      </c>
      <c r="F26" s="48">
        <v>12</v>
      </c>
    </row>
    <row r="27" spans="1:6" s="4" customFormat="1" x14ac:dyDescent="0.2">
      <c r="A27" s="23">
        <v>13</v>
      </c>
      <c r="B27" s="34" t="s">
        <v>32</v>
      </c>
      <c r="C27" s="35"/>
      <c r="D27" s="84">
        <f>D25-D26</f>
        <v>50256180</v>
      </c>
      <c r="E27" s="84">
        <f>E25-E26</f>
        <v>51668268</v>
      </c>
      <c r="F27" s="20">
        <v>13</v>
      </c>
    </row>
    <row r="28" spans="1:6" x14ac:dyDescent="0.2">
      <c r="A28" s="49"/>
      <c r="B28" s="8"/>
      <c r="C28" s="8"/>
      <c r="D28" s="95"/>
      <c r="E28" s="96"/>
      <c r="F28" s="10"/>
    </row>
    <row r="29" spans="1:6" x14ac:dyDescent="0.2">
      <c r="A29" s="50" t="s">
        <v>33</v>
      </c>
      <c r="B29" s="51"/>
      <c r="C29" s="51"/>
      <c r="D29" s="32"/>
      <c r="E29" s="52"/>
      <c r="F29" s="62"/>
    </row>
    <row r="30" spans="1:6" x14ac:dyDescent="0.2">
      <c r="A30" s="50" t="s">
        <v>34</v>
      </c>
      <c r="B30" s="51"/>
      <c r="C30" s="51"/>
      <c r="D30" s="32"/>
      <c r="F30" s="62"/>
    </row>
    <row r="31" spans="1:6" x14ac:dyDescent="0.2">
      <c r="A31" s="11"/>
      <c r="B31" s="51"/>
      <c r="C31" s="51"/>
      <c r="D31" s="32"/>
      <c r="E31" s="32"/>
      <c r="F31" s="62"/>
    </row>
    <row r="32" spans="1:6" x14ac:dyDescent="0.2">
      <c r="A32" s="53" t="s">
        <v>35</v>
      </c>
      <c r="B32" s="54"/>
      <c r="C32" s="55" t="s">
        <v>36</v>
      </c>
      <c r="D32" s="56"/>
      <c r="E32" s="56"/>
      <c r="F32" s="63"/>
    </row>
    <row r="33" spans="1:6" x14ac:dyDescent="0.2">
      <c r="A33" s="50"/>
      <c r="B33" s="51"/>
      <c r="C33" s="7"/>
      <c r="D33" s="32"/>
      <c r="E33" s="32"/>
      <c r="F33" s="62"/>
    </row>
    <row r="34" spans="1:6" x14ac:dyDescent="0.2">
      <c r="A34" s="50" t="s">
        <v>37</v>
      </c>
      <c r="B34" s="2"/>
      <c r="C34" s="50" t="s">
        <v>38</v>
      </c>
      <c r="D34" s="32"/>
      <c r="E34" s="32"/>
      <c r="F34" s="62"/>
    </row>
    <row r="35" spans="1:6" x14ac:dyDescent="0.2">
      <c r="A35" s="50" t="s">
        <v>102</v>
      </c>
      <c r="B35" s="64"/>
      <c r="C35" s="50" t="s">
        <v>38</v>
      </c>
      <c r="D35" s="32"/>
      <c r="E35" s="32"/>
      <c r="F35" s="62"/>
    </row>
    <row r="36" spans="1:6" x14ac:dyDescent="0.2">
      <c r="A36" s="50" t="s">
        <v>114</v>
      </c>
      <c r="B36" s="64"/>
      <c r="C36" s="50" t="s">
        <v>39</v>
      </c>
      <c r="D36" s="32"/>
      <c r="E36" s="32"/>
      <c r="F36" s="62"/>
    </row>
    <row r="37" spans="1:6" x14ac:dyDescent="0.2">
      <c r="A37" s="50" t="s">
        <v>40</v>
      </c>
      <c r="B37" s="64"/>
      <c r="C37" s="50" t="s">
        <v>41</v>
      </c>
      <c r="D37" s="32"/>
      <c r="E37" s="32"/>
      <c r="F37" s="62"/>
    </row>
    <row r="38" spans="1:6" x14ac:dyDescent="0.2">
      <c r="A38" s="57" t="s">
        <v>101</v>
      </c>
      <c r="B38" s="64"/>
      <c r="C38" s="50" t="s">
        <v>51</v>
      </c>
      <c r="D38" s="32"/>
      <c r="E38" s="32"/>
      <c r="F38" s="62"/>
    </row>
    <row r="39" spans="1:6" s="4" customFormat="1" x14ac:dyDescent="0.2">
      <c r="A39" s="57" t="s">
        <v>100</v>
      </c>
      <c r="B39" s="64"/>
      <c r="C39" s="58" t="s">
        <v>41</v>
      </c>
      <c r="D39" s="59"/>
      <c r="E39" s="59"/>
      <c r="F39" s="35"/>
    </row>
    <row r="40" spans="1:6" x14ac:dyDescent="0.2">
      <c r="A40" s="50" t="s">
        <v>111</v>
      </c>
      <c r="B40" s="64"/>
      <c r="C40" s="50" t="s">
        <v>39</v>
      </c>
      <c r="D40" s="32"/>
      <c r="E40" s="32"/>
      <c r="F40" s="62"/>
    </row>
    <row r="41" spans="1:6" x14ac:dyDescent="0.2">
      <c r="A41" s="50" t="s">
        <v>110</v>
      </c>
      <c r="B41" s="64"/>
      <c r="C41" s="57" t="s">
        <v>39</v>
      </c>
      <c r="D41" s="32"/>
      <c r="E41" s="32"/>
      <c r="F41" s="62"/>
    </row>
    <row r="42" spans="1:6" x14ac:dyDescent="0.2">
      <c r="A42" s="57" t="s">
        <v>104</v>
      </c>
      <c r="B42" s="64"/>
      <c r="C42" s="50" t="s">
        <v>51</v>
      </c>
      <c r="D42" s="32"/>
      <c r="E42" s="32"/>
      <c r="F42" s="62"/>
    </row>
    <row r="43" spans="1:6" x14ac:dyDescent="0.2">
      <c r="A43" s="57" t="s">
        <v>109</v>
      </c>
      <c r="B43" s="64"/>
      <c r="C43" s="50" t="s">
        <v>38</v>
      </c>
      <c r="D43" s="32"/>
      <c r="E43" s="32"/>
      <c r="F43" s="62"/>
    </row>
    <row r="44" spans="1:6" x14ac:dyDescent="0.2">
      <c r="A44" s="58" t="s">
        <v>108</v>
      </c>
      <c r="B44" s="64"/>
      <c r="C44" s="58" t="s">
        <v>42</v>
      </c>
      <c r="D44" s="32"/>
      <c r="E44" s="32"/>
      <c r="F44" s="62"/>
    </row>
    <row r="45" spans="1:6" x14ac:dyDescent="0.2">
      <c r="A45" s="60" t="s">
        <v>43</v>
      </c>
      <c r="B45" s="64"/>
      <c r="C45" s="50" t="s">
        <v>38</v>
      </c>
      <c r="D45" s="59"/>
      <c r="E45" s="59"/>
      <c r="F45" s="35"/>
    </row>
    <row r="46" spans="1:6" x14ac:dyDescent="0.2">
      <c r="A46" s="60" t="s">
        <v>112</v>
      </c>
      <c r="B46" s="2"/>
      <c r="C46" s="50" t="s">
        <v>39</v>
      </c>
      <c r="D46" s="59"/>
      <c r="E46" s="59"/>
      <c r="F46" s="35"/>
    </row>
    <row r="47" spans="1:6" s="4" customFormat="1" x14ac:dyDescent="0.2">
      <c r="A47" s="57" t="s">
        <v>44</v>
      </c>
      <c r="B47" s="64"/>
      <c r="C47" s="50" t="s">
        <v>45</v>
      </c>
      <c r="D47" s="59"/>
      <c r="E47" s="59"/>
      <c r="F47" s="35"/>
    </row>
    <row r="48" spans="1:6" x14ac:dyDescent="0.2">
      <c r="A48" s="57" t="s">
        <v>113</v>
      </c>
      <c r="B48" s="64"/>
      <c r="C48" s="50" t="s">
        <v>38</v>
      </c>
      <c r="D48" s="32"/>
      <c r="E48" s="32"/>
      <c r="F48" s="62"/>
    </row>
    <row r="49" spans="1:6" x14ac:dyDescent="0.2">
      <c r="A49" s="57" t="s">
        <v>99</v>
      </c>
      <c r="B49" s="64"/>
      <c r="C49" s="50" t="s">
        <v>46</v>
      </c>
      <c r="D49" s="32"/>
      <c r="E49" s="32"/>
      <c r="F49" s="62"/>
    </row>
    <row r="50" spans="1:6" x14ac:dyDescent="0.2">
      <c r="A50" s="57" t="s">
        <v>106</v>
      </c>
      <c r="B50" s="64"/>
      <c r="C50" s="50" t="s">
        <v>47</v>
      </c>
      <c r="D50" s="32"/>
      <c r="E50" s="32"/>
      <c r="F50" s="62"/>
    </row>
    <row r="51" spans="1:6" x14ac:dyDescent="0.2">
      <c r="A51" s="50" t="s">
        <v>52</v>
      </c>
      <c r="B51" s="2"/>
      <c r="C51" s="50" t="s">
        <v>38</v>
      </c>
      <c r="D51" s="32"/>
      <c r="E51" s="32"/>
      <c r="F51" s="62"/>
    </row>
    <row r="52" spans="1:6" x14ac:dyDescent="0.2">
      <c r="A52" s="57" t="s">
        <v>105</v>
      </c>
      <c r="B52" s="64"/>
      <c r="C52" s="50" t="s">
        <v>47</v>
      </c>
      <c r="D52" s="32"/>
      <c r="E52" s="32"/>
      <c r="F52" s="62"/>
    </row>
    <row r="53" spans="1:6" x14ac:dyDescent="0.2">
      <c r="A53" s="34" t="s">
        <v>107</v>
      </c>
      <c r="B53" s="64"/>
      <c r="C53" s="58" t="s">
        <v>42</v>
      </c>
      <c r="D53" s="32"/>
      <c r="E53" s="32"/>
      <c r="F53" s="62"/>
    </row>
    <row r="54" spans="1:6" x14ac:dyDescent="0.2">
      <c r="A54" s="60" t="s">
        <v>48</v>
      </c>
      <c r="B54" s="2"/>
      <c r="C54" s="50" t="s">
        <v>38</v>
      </c>
      <c r="D54" s="32"/>
      <c r="E54" s="32"/>
      <c r="F54" s="62"/>
    </row>
    <row r="55" spans="1:6" x14ac:dyDescent="0.2">
      <c r="A55" s="50" t="s">
        <v>103</v>
      </c>
      <c r="B55" s="64"/>
      <c r="C55" s="50" t="s">
        <v>38</v>
      </c>
      <c r="D55" s="32"/>
      <c r="E55" s="32"/>
      <c r="F55" s="62"/>
    </row>
    <row r="56" spans="1:6" x14ac:dyDescent="0.2">
      <c r="A56" s="50" t="s">
        <v>98</v>
      </c>
      <c r="B56" s="64"/>
      <c r="C56" s="50" t="s">
        <v>39</v>
      </c>
      <c r="D56" s="32"/>
      <c r="E56" s="32"/>
      <c r="F56" s="62"/>
    </row>
    <row r="57" spans="1:6" x14ac:dyDescent="0.2">
      <c r="A57" s="50" t="s">
        <v>49</v>
      </c>
      <c r="B57" s="1"/>
      <c r="C57" s="50" t="s">
        <v>50</v>
      </c>
      <c r="D57" s="66"/>
      <c r="E57" s="66"/>
      <c r="F57" s="67"/>
    </row>
    <row r="58" spans="1:6" x14ac:dyDescent="0.2">
      <c r="A58" s="65"/>
      <c r="B58" s="1"/>
      <c r="C58" s="68"/>
      <c r="D58" s="66"/>
      <c r="E58" s="66"/>
      <c r="F58" s="67"/>
    </row>
    <row r="59" spans="1:6" x14ac:dyDescent="0.2">
      <c r="A59" s="68"/>
      <c r="B59" s="67"/>
      <c r="C59" s="68"/>
      <c r="D59" s="1"/>
      <c r="E59" s="1"/>
      <c r="F59" s="67"/>
    </row>
    <row r="60" spans="1:6" x14ac:dyDescent="0.2">
      <c r="A60" s="68"/>
      <c r="B60" s="67"/>
      <c r="C60" s="68"/>
      <c r="D60" s="1"/>
      <c r="E60" s="1"/>
      <c r="F60" s="67"/>
    </row>
    <row r="61" spans="1:6" x14ac:dyDescent="0.2">
      <c r="A61" s="69"/>
      <c r="B61" s="70"/>
      <c r="C61" s="68"/>
      <c r="D61" s="1"/>
      <c r="E61" s="1"/>
      <c r="F61" s="67"/>
    </row>
    <row r="62" spans="1:6" hidden="1" x14ac:dyDescent="0.2">
      <c r="A62" s="68"/>
      <c r="B62" s="67"/>
      <c r="C62" s="68"/>
      <c r="D62" s="1"/>
      <c r="E62" s="1"/>
      <c r="F62" s="67"/>
    </row>
    <row r="63" spans="1:6" hidden="1" x14ac:dyDescent="0.2">
      <c r="A63" s="68"/>
      <c r="B63" s="67"/>
      <c r="C63" s="68"/>
      <c r="D63" s="1"/>
      <c r="E63" s="1"/>
      <c r="F63" s="67"/>
    </row>
    <row r="64" spans="1:6" hidden="1" x14ac:dyDescent="0.2">
      <c r="A64" s="68"/>
      <c r="B64" s="67"/>
      <c r="C64" s="68"/>
      <c r="D64" s="1"/>
      <c r="E64" s="1"/>
      <c r="F64" s="67"/>
    </row>
    <row r="65" spans="1:6" hidden="1" x14ac:dyDescent="0.2">
      <c r="A65" s="68"/>
      <c r="B65" s="67"/>
      <c r="C65" s="68"/>
      <c r="D65" s="1"/>
      <c r="E65" s="1"/>
      <c r="F65" s="67"/>
    </row>
    <row r="66" spans="1:6" hidden="1" x14ac:dyDescent="0.2">
      <c r="A66" s="68"/>
      <c r="B66" s="67"/>
      <c r="C66" s="68"/>
      <c r="D66" s="1"/>
      <c r="E66" s="1"/>
      <c r="F66" s="67"/>
    </row>
    <row r="67" spans="1:6" hidden="1" x14ac:dyDescent="0.2">
      <c r="A67" s="71"/>
      <c r="B67" s="72"/>
      <c r="C67" s="71"/>
      <c r="D67" s="73"/>
      <c r="E67" s="73"/>
      <c r="F67" s="72"/>
    </row>
    <row r="68" spans="1:6" x14ac:dyDescent="0.2">
      <c r="A68" s="74" t="s">
        <v>115</v>
      </c>
      <c r="B68" s="75"/>
      <c r="C68" s="75"/>
      <c r="D68" s="75"/>
      <c r="E68" s="75"/>
      <c r="F68" s="76"/>
    </row>
    <row r="94" spans="3:3" x14ac:dyDescent="0.2">
      <c r="C94" s="61"/>
    </row>
    <row r="95" spans="3:3" x14ac:dyDescent="0.2">
      <c r="C95" s="61"/>
    </row>
    <row r="96" spans="3:3" x14ac:dyDescent="0.2">
      <c r="C96" s="61"/>
    </row>
    <row r="97" spans="3:3" x14ac:dyDescent="0.2">
      <c r="C97" s="61"/>
    </row>
    <row r="98" spans="3:3" x14ac:dyDescent="0.2">
      <c r="C98" s="61"/>
    </row>
    <row r="99" spans="3:3" x14ac:dyDescent="0.2">
      <c r="C99" s="61"/>
    </row>
    <row r="100" spans="3:3" x14ac:dyDescent="0.2">
      <c r="C100" s="61"/>
    </row>
    <row r="101" spans="3:3" x14ac:dyDescent="0.2">
      <c r="C101" s="61"/>
    </row>
    <row r="102" spans="3:3" x14ac:dyDescent="0.2">
      <c r="C102" s="61"/>
    </row>
    <row r="103" spans="3:3" x14ac:dyDescent="0.2">
      <c r="C103" s="61"/>
    </row>
    <row r="104" spans="3:3" x14ac:dyDescent="0.2">
      <c r="C104" s="61"/>
    </row>
    <row r="105" spans="3:3" x14ac:dyDescent="0.2">
      <c r="C105" s="61"/>
    </row>
    <row r="106" spans="3:3" x14ac:dyDescent="0.2">
      <c r="C106" s="61"/>
    </row>
    <row r="107" spans="3:3" x14ac:dyDescent="0.2">
      <c r="C107" s="61"/>
    </row>
    <row r="108" spans="3:3" x14ac:dyDescent="0.2">
      <c r="C108" s="61"/>
    </row>
  </sheetData>
  <sortState xmlns:xlrd2="http://schemas.microsoft.com/office/spreadsheetml/2017/richdata2" ref="A36:C61">
    <sortCondition ref="A36:A61"/>
  </sortState>
  <mergeCells count="2">
    <mergeCell ref="A3:F3"/>
    <mergeCell ref="A4:F4"/>
  </mergeCells>
  <phoneticPr fontId="3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68"/>
  <sheetViews>
    <sheetView showGridLines="0" zoomScaleNormal="100" zoomScaleSheetLayoutView="100" workbookViewId="0">
      <selection activeCell="D1" sqref="D1"/>
    </sheetView>
  </sheetViews>
  <sheetFormatPr defaultColWidth="9.140625" defaultRowHeight="11.25" x14ac:dyDescent="0.2"/>
  <cols>
    <col min="1" max="1" width="3" style="148" bestFit="1" customWidth="1"/>
    <col min="2" max="2" width="88" style="4" customWidth="1"/>
    <col min="3" max="3" width="9.140625" style="4" bestFit="1" customWidth="1"/>
    <col min="4" max="16384" width="9.140625" style="4"/>
  </cols>
  <sheetData>
    <row r="1" spans="1:3" ht="12.75" x14ac:dyDescent="0.2">
      <c r="A1" s="97" t="s">
        <v>53</v>
      </c>
      <c r="B1" s="98"/>
      <c r="C1" s="99"/>
    </row>
    <row r="2" spans="1:3" x14ac:dyDescent="0.2">
      <c r="A2" s="100" t="s">
        <v>4</v>
      </c>
      <c r="B2" s="101"/>
      <c r="C2" s="102"/>
    </row>
    <row r="3" spans="1:3" x14ac:dyDescent="0.2">
      <c r="A3" s="103" t="s">
        <v>54</v>
      </c>
      <c r="B3" s="104"/>
      <c r="C3" s="105"/>
    </row>
    <row r="4" spans="1:3" x14ac:dyDescent="0.2">
      <c r="A4" s="106"/>
      <c r="B4" s="107"/>
      <c r="C4" s="108"/>
    </row>
    <row r="5" spans="1:3" x14ac:dyDescent="0.2">
      <c r="A5" s="109" t="s">
        <v>55</v>
      </c>
      <c r="B5" s="110"/>
      <c r="C5" s="111"/>
    </row>
    <row r="6" spans="1:3" x14ac:dyDescent="0.2">
      <c r="A6" s="112"/>
      <c r="B6" s="113"/>
      <c r="C6" s="114"/>
    </row>
    <row r="7" spans="1:3" ht="12" customHeight="1" x14ac:dyDescent="0.2">
      <c r="A7" s="115" t="s">
        <v>56</v>
      </c>
      <c r="B7" s="116"/>
      <c r="C7" s="117"/>
    </row>
    <row r="8" spans="1:3" ht="12" customHeight="1" x14ac:dyDescent="0.2">
      <c r="A8" s="118" t="s">
        <v>57</v>
      </c>
      <c r="B8" s="119"/>
      <c r="C8" s="120"/>
    </row>
    <row r="9" spans="1:3" ht="12.6" customHeight="1" x14ac:dyDescent="0.2">
      <c r="A9" s="121">
        <v>-1</v>
      </c>
      <c r="B9" s="122" t="s">
        <v>58</v>
      </c>
      <c r="C9" s="108"/>
    </row>
    <row r="10" spans="1:3" x14ac:dyDescent="0.2">
      <c r="A10" s="121"/>
      <c r="B10" s="122" t="s">
        <v>59</v>
      </c>
      <c r="C10" s="108"/>
    </row>
    <row r="11" spans="1:3" x14ac:dyDescent="0.2">
      <c r="A11" s="121"/>
      <c r="B11" s="122" t="s">
        <v>60</v>
      </c>
      <c r="C11" s="108"/>
    </row>
    <row r="12" spans="1:3" x14ac:dyDescent="0.2">
      <c r="A12" s="121"/>
      <c r="B12" s="122"/>
      <c r="C12" s="108"/>
    </row>
    <row r="13" spans="1:3" x14ac:dyDescent="0.2">
      <c r="A13" s="121"/>
      <c r="B13" s="123" t="s">
        <v>61</v>
      </c>
      <c r="C13" s="124"/>
    </row>
    <row r="14" spans="1:3" x14ac:dyDescent="0.2">
      <c r="A14" s="121"/>
      <c r="B14" s="125" t="s">
        <v>62</v>
      </c>
      <c r="C14" s="126">
        <v>9862391</v>
      </c>
    </row>
    <row r="15" spans="1:3" x14ac:dyDescent="0.2">
      <c r="A15" s="121"/>
      <c r="B15" s="125"/>
      <c r="C15" s="108"/>
    </row>
    <row r="16" spans="1:3" x14ac:dyDescent="0.2">
      <c r="A16" s="127" t="s">
        <v>63</v>
      </c>
      <c r="B16" s="122" t="s">
        <v>64</v>
      </c>
      <c r="C16" s="126">
        <v>37055</v>
      </c>
    </row>
    <row r="17" spans="1:3" x14ac:dyDescent="0.2">
      <c r="A17" s="127"/>
      <c r="B17" s="122"/>
      <c r="C17" s="108"/>
    </row>
    <row r="18" spans="1:3" x14ac:dyDescent="0.2">
      <c r="A18" s="127" t="s">
        <v>63</v>
      </c>
      <c r="B18" s="123" t="s">
        <v>65</v>
      </c>
      <c r="C18" s="108"/>
    </row>
    <row r="19" spans="1:3" x14ac:dyDescent="0.2">
      <c r="A19" s="127"/>
      <c r="B19" s="122" t="s">
        <v>66</v>
      </c>
      <c r="C19" s="126">
        <v>7200</v>
      </c>
    </row>
    <row r="20" spans="1:3" x14ac:dyDescent="0.2">
      <c r="A20" s="127"/>
      <c r="B20" s="122"/>
      <c r="C20" s="108"/>
    </row>
    <row r="21" spans="1:3" ht="13.15" customHeight="1" x14ac:dyDescent="0.2">
      <c r="A21" s="128" t="s">
        <v>67</v>
      </c>
      <c r="B21" s="129" t="s">
        <v>68</v>
      </c>
      <c r="C21" s="130">
        <f>C14-C16-C19</f>
        <v>9818136</v>
      </c>
    </row>
    <row r="22" spans="1:3" ht="14.45" customHeight="1" x14ac:dyDescent="0.2">
      <c r="A22" s="121">
        <v>-2</v>
      </c>
      <c r="B22" s="122" t="s">
        <v>69</v>
      </c>
      <c r="C22" s="124"/>
    </row>
    <row r="23" spans="1:3" x14ac:dyDescent="0.2">
      <c r="A23" s="131"/>
      <c r="B23" s="122"/>
      <c r="C23" s="124"/>
    </row>
    <row r="24" spans="1:3" x14ac:dyDescent="0.2">
      <c r="A24" s="127"/>
      <c r="B24" s="122" t="s">
        <v>70</v>
      </c>
      <c r="C24" s="126">
        <f>'Sch 250'!E11</f>
        <v>6231491</v>
      </c>
    </row>
    <row r="25" spans="1:3" x14ac:dyDescent="0.2">
      <c r="A25" s="127"/>
      <c r="B25" s="122"/>
      <c r="C25" s="124"/>
    </row>
    <row r="26" spans="1:3" x14ac:dyDescent="0.2">
      <c r="A26" s="127" t="s">
        <v>71</v>
      </c>
      <c r="B26" s="125" t="s">
        <v>72</v>
      </c>
      <c r="C26" s="124"/>
    </row>
    <row r="27" spans="1:3" x14ac:dyDescent="0.2">
      <c r="A27" s="127"/>
      <c r="B27" s="122" t="s">
        <v>73</v>
      </c>
      <c r="C27" s="124"/>
    </row>
    <row r="28" spans="1:3" x14ac:dyDescent="0.2">
      <c r="A28" s="127"/>
      <c r="B28" s="122" t="s">
        <v>74</v>
      </c>
      <c r="C28" s="126">
        <v>2272459</v>
      </c>
    </row>
    <row r="29" spans="1:3" x14ac:dyDescent="0.2">
      <c r="A29" s="127"/>
      <c r="B29" s="122"/>
      <c r="C29" s="108"/>
    </row>
    <row r="30" spans="1:3" x14ac:dyDescent="0.2">
      <c r="A30" s="127" t="s">
        <v>71</v>
      </c>
      <c r="B30" s="122" t="s">
        <v>75</v>
      </c>
      <c r="C30" s="108"/>
    </row>
    <row r="31" spans="1:3" x14ac:dyDescent="0.2">
      <c r="A31" s="127"/>
      <c r="B31" s="122" t="s">
        <v>76</v>
      </c>
      <c r="C31" s="108"/>
    </row>
    <row r="32" spans="1:3" x14ac:dyDescent="0.2">
      <c r="A32" s="127"/>
      <c r="B32" s="122" t="s">
        <v>77</v>
      </c>
      <c r="C32" s="126">
        <f>'Sch 250'!E12</f>
        <v>1617</v>
      </c>
    </row>
    <row r="33" spans="1:3" x14ac:dyDescent="0.2">
      <c r="A33" s="127"/>
      <c r="B33" s="122"/>
      <c r="C33" s="124"/>
    </row>
    <row r="34" spans="1:3" x14ac:dyDescent="0.2">
      <c r="A34" s="127" t="s">
        <v>71</v>
      </c>
      <c r="B34" s="125" t="s">
        <v>78</v>
      </c>
      <c r="C34" s="124"/>
    </row>
    <row r="35" spans="1:3" x14ac:dyDescent="0.2">
      <c r="A35" s="127"/>
      <c r="B35" s="125" t="s">
        <v>79</v>
      </c>
      <c r="C35" s="126">
        <v>0</v>
      </c>
    </row>
    <row r="36" spans="1:3" x14ac:dyDescent="0.2">
      <c r="A36" s="127"/>
      <c r="B36" s="125"/>
      <c r="C36" s="124"/>
    </row>
    <row r="37" spans="1:3" x14ac:dyDescent="0.2">
      <c r="A37" s="127" t="s">
        <v>63</v>
      </c>
      <c r="B37" s="123" t="s">
        <v>80</v>
      </c>
      <c r="C37" s="124"/>
    </row>
    <row r="38" spans="1:3" x14ac:dyDescent="0.2">
      <c r="A38" s="127"/>
      <c r="B38" s="123" t="s">
        <v>81</v>
      </c>
      <c r="C38" s="126">
        <v>9123</v>
      </c>
    </row>
    <row r="39" spans="1:3" x14ac:dyDescent="0.2">
      <c r="A39" s="127"/>
      <c r="B39" s="125"/>
      <c r="C39" s="124"/>
    </row>
    <row r="40" spans="1:3" x14ac:dyDescent="0.2">
      <c r="A40" s="127" t="s">
        <v>63</v>
      </c>
      <c r="B40" s="125" t="s">
        <v>82</v>
      </c>
      <c r="C40" s="126">
        <v>0</v>
      </c>
    </row>
    <row r="41" spans="1:3" x14ac:dyDescent="0.2">
      <c r="A41" s="127"/>
      <c r="B41" s="125"/>
      <c r="C41" s="108"/>
    </row>
    <row r="42" spans="1:3" ht="13.9" customHeight="1" x14ac:dyDescent="0.2">
      <c r="A42" s="128" t="s">
        <v>67</v>
      </c>
      <c r="B42" s="132" t="s">
        <v>83</v>
      </c>
      <c r="C42" s="133">
        <f>C24+C28+C32+C35-C38-C40</f>
        <v>8496444</v>
      </c>
    </row>
    <row r="43" spans="1:3" ht="11.45" customHeight="1" x14ac:dyDescent="0.2">
      <c r="A43" s="121">
        <v>-3</v>
      </c>
      <c r="B43" s="125" t="s">
        <v>84</v>
      </c>
      <c r="C43" s="134">
        <f>ROUND(C42/C21,4)</f>
        <v>0.86539999999999995</v>
      </c>
    </row>
    <row r="44" spans="1:3" x14ac:dyDescent="0.2">
      <c r="A44" s="121"/>
      <c r="B44" s="122"/>
      <c r="C44" s="135"/>
    </row>
    <row r="45" spans="1:3" x14ac:dyDescent="0.2">
      <c r="A45" s="121">
        <v>-4</v>
      </c>
      <c r="B45" s="125" t="s">
        <v>85</v>
      </c>
      <c r="C45" s="136">
        <f>1-C43</f>
        <v>0.13460000000000005</v>
      </c>
    </row>
    <row r="46" spans="1:3" x14ac:dyDescent="0.2">
      <c r="A46" s="121"/>
      <c r="B46" s="122"/>
      <c r="C46" s="124"/>
    </row>
    <row r="47" spans="1:3" x14ac:dyDescent="0.2">
      <c r="A47" s="121">
        <v>-5</v>
      </c>
      <c r="B47" s="122" t="s">
        <v>86</v>
      </c>
      <c r="C47" s="124"/>
    </row>
    <row r="48" spans="1:3" x14ac:dyDescent="0.2">
      <c r="A48" s="121"/>
      <c r="B48" s="122"/>
      <c r="C48" s="124"/>
    </row>
    <row r="49" spans="1:3" x14ac:dyDescent="0.2">
      <c r="A49" s="121"/>
      <c r="B49" s="125" t="s">
        <v>87</v>
      </c>
      <c r="C49" s="124"/>
    </row>
    <row r="50" spans="1:3" ht="13.9" customHeight="1" x14ac:dyDescent="0.2">
      <c r="A50" s="137"/>
      <c r="B50" s="129" t="s">
        <v>88</v>
      </c>
      <c r="C50" s="126">
        <v>310422</v>
      </c>
    </row>
    <row r="51" spans="1:3" ht="13.15" customHeight="1" x14ac:dyDescent="0.2">
      <c r="A51" s="138" t="s">
        <v>89</v>
      </c>
      <c r="B51" s="139"/>
      <c r="C51" s="140"/>
    </row>
    <row r="52" spans="1:3" ht="11.45" customHeight="1" x14ac:dyDescent="0.2">
      <c r="A52" s="141">
        <v>-6</v>
      </c>
      <c r="B52" s="122" t="s">
        <v>90</v>
      </c>
      <c r="C52" s="108"/>
    </row>
    <row r="53" spans="1:3" x14ac:dyDescent="0.2">
      <c r="A53" s="142"/>
      <c r="B53" s="143" t="s">
        <v>91</v>
      </c>
      <c r="C53" s="126">
        <v>0</v>
      </c>
    </row>
    <row r="54" spans="1:3" ht="12" customHeight="1" x14ac:dyDescent="0.2">
      <c r="A54" s="144"/>
      <c r="B54" s="132" t="s">
        <v>92</v>
      </c>
      <c r="C54" s="133"/>
    </row>
    <row r="55" spans="1:3" ht="12.6" customHeight="1" x14ac:dyDescent="0.2">
      <c r="A55" s="138" t="s">
        <v>93</v>
      </c>
      <c r="B55" s="139"/>
      <c r="C55" s="140"/>
    </row>
    <row r="56" spans="1:3" x14ac:dyDescent="0.2">
      <c r="A56" s="141">
        <v>-7</v>
      </c>
      <c r="B56" s="122" t="s">
        <v>94</v>
      </c>
      <c r="C56" s="124"/>
    </row>
    <row r="57" spans="1:3" x14ac:dyDescent="0.2">
      <c r="A57" s="127"/>
      <c r="B57" s="125"/>
      <c r="C57" s="108"/>
    </row>
    <row r="58" spans="1:3" x14ac:dyDescent="0.2">
      <c r="A58" s="127"/>
      <c r="B58" s="122" t="s">
        <v>95</v>
      </c>
      <c r="C58" s="130">
        <f>C50</f>
        <v>310422</v>
      </c>
    </row>
    <row r="59" spans="1:3" x14ac:dyDescent="0.2">
      <c r="A59" s="127"/>
      <c r="B59" s="122"/>
      <c r="C59" s="124"/>
    </row>
    <row r="60" spans="1:3" x14ac:dyDescent="0.2">
      <c r="A60" s="127" t="s">
        <v>71</v>
      </c>
      <c r="B60" s="122" t="s">
        <v>96</v>
      </c>
      <c r="C60" s="126">
        <f>C53</f>
        <v>0</v>
      </c>
    </row>
    <row r="61" spans="1:3" x14ac:dyDescent="0.2">
      <c r="A61" s="127"/>
      <c r="B61" s="125"/>
      <c r="C61" s="108"/>
    </row>
    <row r="62" spans="1:3" ht="12" thickBot="1" x14ac:dyDescent="0.25">
      <c r="A62" s="127"/>
      <c r="B62" s="122" t="s">
        <v>97</v>
      </c>
      <c r="C62" s="145">
        <f>C58+C60</f>
        <v>310422</v>
      </c>
    </row>
    <row r="63" spans="1:3" ht="12" thickTop="1" x14ac:dyDescent="0.2">
      <c r="A63" s="106"/>
      <c r="B63" s="107"/>
      <c r="C63" s="108"/>
    </row>
    <row r="64" spans="1:3" x14ac:dyDescent="0.2">
      <c r="A64" s="106"/>
      <c r="B64" s="107"/>
      <c r="C64" s="108"/>
    </row>
    <row r="65" spans="1:3" x14ac:dyDescent="0.2">
      <c r="A65" s="106"/>
      <c r="B65" s="146"/>
      <c r="C65" s="108"/>
    </row>
    <row r="66" spans="1:3" hidden="1" x14ac:dyDescent="0.2">
      <c r="A66" s="106"/>
      <c r="B66" s="147"/>
      <c r="C66" s="108"/>
    </row>
    <row r="67" spans="1:3" hidden="1" x14ac:dyDescent="0.2">
      <c r="A67" s="106"/>
      <c r="B67" s="107"/>
      <c r="C67" s="108"/>
    </row>
    <row r="68" spans="1:3" ht="12" thickTop="1" x14ac:dyDescent="0.2">
      <c r="A68" s="112"/>
      <c r="B68" s="113"/>
      <c r="C68" s="114"/>
    </row>
  </sheetData>
  <mergeCells count="8">
    <mergeCell ref="A1:C1"/>
    <mergeCell ref="A2:C2"/>
    <mergeCell ref="A55:C55"/>
    <mergeCell ref="A51:C51"/>
    <mergeCell ref="A7:C7"/>
    <mergeCell ref="A8:C8"/>
    <mergeCell ref="A5:C5"/>
    <mergeCell ref="A3:C3"/>
  </mergeCells>
  <phoneticPr fontId="3" type="noConversion"/>
  <printOptions horizontalCentered="1"/>
  <pageMargins left="0.7" right="0.7" top="0.75" bottom="0.75" header="0.3" footer="0.3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 250</vt:lpstr>
      <vt:lpstr>250-Part B</vt:lpstr>
    </vt:vector>
  </TitlesOfParts>
  <Company>Price Waterhouse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Brimmer, Jonathan Elliott</cp:lastModifiedBy>
  <cp:lastPrinted>2023-04-27T17:27:05Z</cp:lastPrinted>
  <dcterms:created xsi:type="dcterms:W3CDTF">1999-05-11T15:14:36Z</dcterms:created>
  <dcterms:modified xsi:type="dcterms:W3CDTF">2023-04-27T19:49:24Z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2013 Sch 250 Computation.xlsx</vt:lpwstr>
  </property>
  <property fmtid="{D5CDD505-2E9C-101B-9397-08002B2CF9AE}" pid="3" name="SV_QUERY_LIST_4F35BF76-6C0D-4D9B-82B2-816C12CF3733">
    <vt:lpwstr>empty_477D106A-C0D6-4607-AEBD-E2C9D60EA279</vt:lpwstr>
  </property>
</Properties>
</file>