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INSTNT\Regulatory Reporting\US Regulation\2022\STB ANNUAL\GTC R1\Sch 250\Submission to STB\"/>
    </mc:Choice>
  </mc:AlternateContent>
  <bookViews>
    <workbookView xWindow="0" yWindow="0" windowWidth="23040" windowHeight="9340"/>
  </bookViews>
  <sheets>
    <sheet name="1.1 Sch250" sheetId="1" r:id="rId1"/>
    <sheet name="1.2 Part b" sheetId="2" r:id="rId2"/>
    <sheet name="1.3 Footnote" sheetId="3" r:id="rId3"/>
  </sheets>
  <externalReferences>
    <externalReference r:id="rId4"/>
    <externalReference r:id="rId5"/>
  </externalReferences>
  <definedNames>
    <definedName name="_xlnm._FilterDatabase" localSheetId="0" hidden="1">'1.1 Sch250'!#REF!</definedName>
    <definedName name="as" hidden="1">{"baldec95",#N/A,FALSE,"12-95";"bal_mar95",#N/A,FALSE,"detail 3-95";"balmar96",#N/A,FALSE,"detail 3-96"}</definedName>
    <definedName name="Companies" localSheetId="0">'1.1 Sch250'!$A$26:$F$62</definedName>
    <definedName name="CY_FA503">'[1]210-P16'!$E$36</definedName>
    <definedName name="df" hidden="1">{#N/A,#N/A,FALSE,"cover";#N/A,#N/A,FALSE,"consolidated balance sheet";#N/A,#N/A,FALSE,"consolidated income statement";#N/A,#N/A,FALSE,"consolidated shareholder equity";#N/A,#N/A,FALSE,"gtc consolidated cash flow";"pg14",#N/A,FALSE,"company consolidated";"pg15",#N/A,FALSE,"company consolidated";"pg16",#N/A,FALSE,"company consolidated";"pg17",#N/A,FALSE,"company consolidated";"pg18",#N/A,FALSE,"company consolidated"}</definedName>
    <definedName name="DG_16">'[2]+8 US CO DG for Rail CO'!$A$35:$O$47</definedName>
    <definedName name="gw" hidden="1">{#N/A,#N/A,FALSE,"variances";#N/A,#N/A,FALSE,"bs var";#N/A,#N/A,FALSE,"is var"}</definedName>
    <definedName name="ITC">'[2]+9 US CO ITC for Rail CO'!$A$35:$O$45</definedName>
    <definedName name="LY_FA503">'[1]210-P16'!$F$36</definedName>
    <definedName name="NR_PROP_15">'[2]+7 US CO NR Prop'!$A$35:$O$49</definedName>
    <definedName name="_xlnm.Print_Area" localSheetId="0">'1.1 Sch250'!$B$2:$F$60</definedName>
    <definedName name="_xlnm.Print_Area" localSheetId="1">'1.2 Part b'!$A$2:$F$76</definedName>
    <definedName name="_xlnm.Print_Area" localSheetId="2">'1.3 Footnote'!$A$1:$B$7</definedName>
    <definedName name="_xlnm.Print_Titles" localSheetId="0">'1.1 Sch250'!$1:$4</definedName>
    <definedName name="SAPBEXhrIndnt" hidden="1">"Wide"</definedName>
    <definedName name="SAPFuncF4Help" hidden="1">Main.SAPF4Help()</definedName>
    <definedName name="SAPsysID" hidden="1">"708C5W7SBKP804JT78WJ0JNKI"</definedName>
    <definedName name="SAPwbID" hidden="1">"ARS"</definedName>
    <definedName name="Sch250_tab2.1withREF" localSheetId="0">'1.1 Sch250'!$A$1:$F$62</definedName>
    <definedName name="Sch250_tab4A" localSheetId="0">'1.1 Sch250'!$A$2:$F$62</definedName>
    <definedName name="sd" hidden="1">{"pg17",#N/A,FALSE,"company consolidated";"pg15",#N/A,FALSE,"company consolidated"}</definedName>
    <definedName name="vc" hidden="1">{"baldec95",#N/A,FALSE,"12-95";"bal_mar95",#N/A,FALSE,"detail 3-95";"balmar96",#N/A,FALSE,"detail 3-96"}</definedName>
    <definedName name="wrn.94finstmts." hidden="1">{"scfp",#N/A,TRUE,"D-5";"restmt",#N/A,TRUE,"D-4";"balsheet",#N/A,TRUE,"D-3";"incstmt",#N/A,TRUE,"D-2"}</definedName>
    <definedName name="wrn.all." hidden="1">{#N/A,#N/A,FALSE,"cover";#N/A,#N/A,FALSE,"consolidated balance sheet";#N/A,#N/A,FALSE,"consolidated income statement";#N/A,#N/A,FALSE,"consolidated shareholder equity";#N/A,#N/A,FALSE,"gtc consolidated cash flow";"pg14",#N/A,FALSE,"company consolidated";"pg15",#N/A,FALSE,"company consolidated";"pg16",#N/A,FALSE,"company consolidated";"pg17",#N/A,FALSE,"company consolidated";"pg18",#N/A,FALSE,"company consolidated"}</definedName>
    <definedName name="wrn.bal_detail." hidden="1">{"baldec95",#N/A,FALSE,"12-95";"bal_mar95",#N/A,FALSE,"detail 3-95";"balmar96",#N/A,FALSE,"detail 3-96"}</definedName>
    <definedName name="wrn.fs." hidden="1">{#N/A,#N/A,FALSE,"COVER";#N/A,#N/A,FALSE,"IS-US";#N/A,#N/A,FALSE,"BS-US";#N/A,#N/A,FALSE,"scfp-us"}</definedName>
    <definedName name="wrn.fs1" hidden="1">{#N/A,#N/A,FALSE,"COVER";#N/A,#N/A,FALSE,"IS-US";#N/A,#N/A,FALSE,"BS-US";#N/A,#N/A,FALSE,"scfp-us"}</definedName>
    <definedName name="wrn.load." hidden="1">{#N/A,#N/A,FALSE,"LOAD INFO-BS";#N/A,#N/A,FALSE,"LOAD INFO-IS";#N/A,#N/A,FALSE,"FA-US";#N/A,#N/A,FALSE,"CONSO ADJ (2)"}</definedName>
    <definedName name="wrn.test." hidden="1">{"pg17",#N/A,FALSE,"company consolidated";"pg15",#N/A,FALSE,"company consolidated"}</definedName>
    <definedName name="wrn.VARIANCES." hidden="1">{#N/A,#N/A,FALSE,"variances";#N/A,#N/A,FALSE,"bs var";#N/A,#N/A,FALSE,"is var"}</definedName>
    <definedName name="xxx" hidden="1">Main.SAPF4Help()</definedName>
    <definedName name="xxx2" hidden="1">{"baldec95",#N/A,FALSE,"12-95";"bal_mar95",#N/A,FALSE,"detail 3-95";"balmar96",#N/A,FALSE,"detail 3-96"}</definedName>
    <definedName name="xxx3" hidden="1">{"pg17",#N/A,FALSE,"company consolidated";"pg15",#N/A,FALSE,"company consolidated"}</definedName>
    <definedName name="xxx4" hidden="1">{#N/A,#N/A,FALSE,"variances";#N/A,#N/A,FALSE,"bs var";#N/A,#N/A,FALSE,"is var"}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2" l="1"/>
  <c r="E70" i="2"/>
  <c r="E48" i="2"/>
  <c r="E25" i="2"/>
  <c r="E23" i="1"/>
  <c r="E25" i="1" s="1"/>
  <c r="D23" i="1"/>
  <c r="D25" i="1" s="1"/>
  <c r="E16" i="1"/>
  <c r="E74" i="2" l="1"/>
  <c r="E51" i="2"/>
  <c r="E53" i="2" s="1"/>
</calcChain>
</file>

<file path=xl/sharedStrings.xml><?xml version="1.0" encoding="utf-8"?>
<sst xmlns="http://schemas.openxmlformats.org/spreadsheetml/2006/main" count="135" uniqueCount="111">
  <si>
    <t>250. CONSOLIDATED INFORMATION FOR REVENUE ADEQUACY DETERMINATION</t>
  </si>
  <si>
    <t>(Dollars in Thousands)</t>
  </si>
  <si>
    <t xml:space="preserve">Beginning </t>
  </si>
  <si>
    <t>End of</t>
  </si>
  <si>
    <t xml:space="preserve">Line </t>
  </si>
  <si>
    <t>Item</t>
  </si>
  <si>
    <t>of year</t>
  </si>
  <si>
    <t>year</t>
  </si>
  <si>
    <t>No.</t>
  </si>
  <si>
    <t>( a )</t>
  </si>
  <si>
    <t>( b )</t>
  </si>
  <si>
    <t>( c )</t>
  </si>
  <si>
    <t>Adjusted Net Railway Operating Income For Reporting Entity</t>
  </si>
  <si>
    <t>Combined / Consolidated Net Railway Operating Income For Reporting Entity</t>
  </si>
  <si>
    <t xml:space="preserve">  Add: Interest Income from Working Capital Allowance - Cash Portion</t>
  </si>
  <si>
    <t xml:space="preserve">              Income Taxes Associated with Non-Rail Income and Deductions</t>
  </si>
  <si>
    <t>N/A</t>
  </si>
  <si>
    <t xml:space="preserve">             Gain or (Loss) from Transfer / Reclassification to Nonrail-Status</t>
  </si>
  <si>
    <t xml:space="preserve">                  (Net of Income Taxes)   </t>
  </si>
  <si>
    <t>Adjusted Net Railway Operating Income (Lines 1,2,3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</si>
  <si>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</si>
  <si>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</si>
  <si>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</si>
  <si>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            Other Elements of Investment (if debit balance)</t>
  </si>
  <si>
    <t xml:space="preserve">  Add: Net Rail Assets of Rail-Related Affiliates</t>
  </si>
  <si>
    <t xml:space="preserve">              Working Capital Allowance</t>
  </si>
  <si>
    <t>Net Investment Base Before Adjustments for Deferred Taxes (Lines 6 through 10)</t>
  </si>
  <si>
    <t>Less: Accumulated Deferred Income Tax Credits</t>
  </si>
  <si>
    <t>Net Investment Base (Lines 11-12)</t>
  </si>
  <si>
    <t>In the space provided, please list all railroads and rail-related affiliated companies which are being</t>
  </si>
  <si>
    <t>reported in this consolidated report, along with the nature of the business for each company.</t>
  </si>
  <si>
    <t>Name of Affiliate</t>
  </si>
  <si>
    <t>Nature of Business</t>
  </si>
  <si>
    <t>NOTICE</t>
  </si>
  <si>
    <t>SCHEDULE 250 - PART B</t>
  </si>
  <si>
    <t>Determination of Nonrail Taxes</t>
  </si>
  <si>
    <t>This table is designed to facilitate the calculation of taxes that are not rail-related. The amount to be reported on Schedule 250, Line 3.</t>
  </si>
  <si>
    <t>PART I - DETERMINE TAXES ON NONRAILROAD INCOME FOR ALL COMBINED / CONSOLIDATED RAILROADS</t>
  </si>
  <si>
    <t>(EXCLUDES ALL RAIL-RELATED AFFILIATES)</t>
  </si>
  <si>
    <t>(1)</t>
  </si>
  <si>
    <t>Determine Combined / Consolidated Adjusted income from continuing operations (before taxes) for all affiliated railroads (all</t>
  </si>
  <si>
    <t>classes). Do not include rail-related affiliates that are not railroads in this part. This represents the total combined / consolidated</t>
  </si>
  <si>
    <t>amounts for all items listed below for railroads in the reporting entity.</t>
  </si>
  <si>
    <t>Income from continuing operations (before taxes) should be the equivalent of the numbers contained in the R-1 Schedule 210, Line</t>
  </si>
  <si>
    <t>46, adjusted to include all railroads in the reporting entity.</t>
  </si>
  <si>
    <t xml:space="preserve"> -   Equity in undistributed earnings, which represents the total of Schedule 210, Line 26, for all railroads in the reporting entity</t>
  </si>
  <si>
    <t>-   Dividends in affiliated companies. (If the affiliate is 80% or more controlled by the parent railroad, then deduct 100% of the</t>
  </si>
  <si>
    <t>affiliate's dividend. If the affiliate is less than 80% controlled by the parent railroad, then deduct 80% of the affiliate's dividend.</t>
  </si>
  <si>
    <t>=   Adjusted income from continuing operations (before taxes). This represents "A" in item (3) below.</t>
  </si>
  <si>
    <t>(2)</t>
  </si>
  <si>
    <t>Determine Combined / Consolidated Adjusted Pre-tax NROI for all railroads in the reporting entity</t>
  </si>
  <si>
    <t>Combined / Consolidated Pre-Tax NROI for the entire entity, which equals the amount shown on Schedule 250, Line 1.</t>
  </si>
  <si>
    <t>+   Current provision for taxes, which represents the consolidated amounts of Schedule 210, Line 51, for all railroads in the</t>
  </si>
  <si>
    <t>reporting entity. (This figure includes both Account 556, Income Taxes on Ordinary Income and Account 557, Provision for</t>
  </si>
  <si>
    <t>Deferred Taxes.</t>
  </si>
  <si>
    <t>+   Interest income on working capital allowance, which represents the total consolidated interest income relative to the working</t>
  </si>
  <si>
    <t>capital component of the net investment base and should equal the amount shown in Schedule 250, Line 2, for all railroads in</t>
  </si>
  <si>
    <t>the reporting entity.</t>
  </si>
  <si>
    <t>+   Release of premiums on funded debt, which represents the consolidated total of the release of premium on funded debt as shown</t>
  </si>
  <si>
    <t>on Schedule 210, Line 22, for all railroads in the reporting entity.</t>
  </si>
  <si>
    <t>-   Total fixed charges, which represents the consolidated total of fixed charges as shown on Schedule 210, Line 42 for all</t>
  </si>
  <si>
    <t>railroads in the reporting entity</t>
  </si>
  <si>
    <t>-   Railroad-related income from affiliated (other than railroads) which was included in consolidated NROI (Schedule 250, Line 1).</t>
  </si>
  <si>
    <t>=   Combined / Consolidated Pre-tax Adjusted NROI for all railroads. This represents "B" in item (3) below.</t>
  </si>
  <si>
    <t>(3)</t>
  </si>
  <si>
    <t>Calculate the railroad-related tax ratio:   "B/A"</t>
  </si>
  <si>
    <t>(4)</t>
  </si>
  <si>
    <t>Compute the nonrailroad-related complement (1 - Railroad-related income ratio) which equals the Nonrailroad-related tax ratio.</t>
  </si>
  <si>
    <t>(5)</t>
  </si>
  <si>
    <t>Compute the nonrailroad portion of the total provision for taxes.  This equals:</t>
  </si>
  <si>
    <t xml:space="preserve">        The Nonrailroad- related tax ratio (Item (4) above) times the total current taxes accrued on ordinary income (Account 556)</t>
  </si>
  <si>
    <t>which represents the consolidated amounts of Schedule 210, Line 47, 48 and 49 for all railroads in the reporting entity.</t>
  </si>
  <si>
    <t>PART II - DETERMINE NONRAILROAD-RELATED TAXES FOR RAIL-RELATED AFFILIATES (EXCLUDES ALL AFFILIATED RAILROADS)</t>
  </si>
  <si>
    <t>(6)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</si>
  <si>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</si>
  <si>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This equals the</t>
  </si>
  <si>
    <t>taxes on nonrailroad income for all affiliated companies.</t>
  </si>
  <si>
    <t>PART III - DETERMINE TOTAL NONRAILROAD-RELATED TAXES</t>
  </si>
  <si>
    <t>(7)</t>
  </si>
  <si>
    <t>This is determined as follows:</t>
  </si>
  <si>
    <t>Total income taxes on nonrailroad-related income for all railroads in the reporting entity (Item (5) above).</t>
  </si>
  <si>
    <t>+   Total Nonrailroad-related taxes for rail-related affiliated (item (6) above).</t>
  </si>
  <si>
    <t>Equals total nonrailroad-related taxes. (This amount should be transferred to Schedule 250, Part A, Line 3).</t>
  </si>
  <si>
    <t>SCHEDULE 250 - FOOTNOTE</t>
  </si>
  <si>
    <t>Grand Trunk Corporation</t>
  </si>
  <si>
    <t>Rail-related</t>
  </si>
  <si>
    <t>Bessemer and Lake Erie Railroad Company</t>
  </si>
  <si>
    <t>Railroad</t>
  </si>
  <si>
    <t>Cedar River Railroad Company</t>
  </si>
  <si>
    <t>Chicago, Central &amp; Pacific Railroad Company</t>
  </si>
  <si>
    <t>CN Customs Brokerage Services (USA) Inc.</t>
  </si>
  <si>
    <t>CN Financial Services VIII, LLC</t>
  </si>
  <si>
    <t>GTC Spectrum Corporation</t>
  </si>
  <si>
    <t>GLF Great Lakes Corp.</t>
  </si>
  <si>
    <t>Grand Trunk Western Railroad Company</t>
  </si>
  <si>
    <t>Great Lakes Fleet, Inc.</t>
  </si>
  <si>
    <t>IC Financial Services Corporation</t>
  </si>
  <si>
    <t>Rail Equipment Leasing</t>
  </si>
  <si>
    <t>IC Leasing Corporation II</t>
  </si>
  <si>
    <t>Illinois Central Corporation</t>
  </si>
  <si>
    <t>Illinois Central Railroad Company</t>
  </si>
  <si>
    <t>Sault Ste. Marie Bridge Company</t>
  </si>
  <si>
    <t>Stellar Distribution Services Inc.</t>
  </si>
  <si>
    <t>The Pittsburgh and Conneaut Dock Company</t>
  </si>
  <si>
    <t>TransX, Ltd.</t>
  </si>
  <si>
    <t>Waterloo Railway Company</t>
  </si>
  <si>
    <t>Wisconsin Central Ltd.</t>
  </si>
  <si>
    <t>Wisconsin Chicago Link Ltd.</t>
  </si>
  <si>
    <t>Road Initials :  GTC    Year:   2022</t>
  </si>
  <si>
    <t>As at December 31, 2022 and 2021, the net accumulated government grants outstanding were $268,663 and $265,268.</t>
  </si>
  <si>
    <t>Amortization of these grants was $9,523 and $9,092 for the years ended December 31, 2022 and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</si>
</sst>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 Black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0" fontId="1" fillId="0" borderId="0" xfId="1" applyFont="1"/>
    <xf numFmtId="0" fontId="2" fillId="0" borderId="0" xfId="1" applyFont="1" applyAlignment="1">
      <alignment horizontal="right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/>
    <xf numFmtId="0" fontId="1" fillId="0" borderId="1" xfId="1" applyBorder="1"/>
    <xf numFmtId="38" fontId="1" fillId="0" borderId="11" xfId="1" applyNumberFormat="1" applyBorder="1"/>
    <xf numFmtId="0" fontId="1" fillId="0" borderId="9" xfId="1" applyBorder="1"/>
    <xf numFmtId="0" fontId="2" fillId="0" borderId="4" xfId="1" applyFont="1" applyBorder="1" applyAlignment="1">
      <alignment horizontal="left"/>
    </xf>
    <xf numFmtId="38" fontId="1" fillId="0" borderId="9" xfId="1" applyNumberFormat="1" applyBorder="1"/>
    <xf numFmtId="38" fontId="1" fillId="0" borderId="10" xfId="1" applyNumberFormat="1" applyBorder="1"/>
    <xf numFmtId="0" fontId="1" fillId="0" borderId="12" xfId="1" applyBorder="1" applyAlignment="1">
      <alignment horizontal="center"/>
    </xf>
    <xf numFmtId="0" fontId="1" fillId="0" borderId="13" xfId="1" quotePrefix="1" applyBorder="1"/>
    <xf numFmtId="38" fontId="2" fillId="0" borderId="9" xfId="1" applyNumberFormat="1" applyFont="1" applyBorder="1" applyAlignment="1">
      <alignment horizontal="center"/>
    </xf>
    <xf numFmtId="164" fontId="1" fillId="2" borderId="12" xfId="2" quotePrefix="1" applyNumberFormat="1" applyFont="1" applyFill="1" applyBorder="1" applyAlignment="1">
      <alignment horizontal="right"/>
    </xf>
    <xf numFmtId="0" fontId="1" fillId="0" borderId="11" xfId="1" applyBorder="1" applyAlignment="1">
      <alignment horizontal="center"/>
    </xf>
    <xf numFmtId="0" fontId="1" fillId="0" borderId="1" xfId="1" quotePrefix="1" applyBorder="1"/>
    <xf numFmtId="0" fontId="1" fillId="0" borderId="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left"/>
    </xf>
    <xf numFmtId="38" fontId="1" fillId="0" borderId="16" xfId="1" applyNumberFormat="1" applyBorder="1"/>
    <xf numFmtId="38" fontId="1" fillId="2" borderId="14" xfId="1" applyNumberFormat="1" applyFill="1" applyBorder="1"/>
    <xf numFmtId="0" fontId="1" fillId="0" borderId="0" xfId="1" applyAlignment="1">
      <alignment horizontal="center"/>
    </xf>
    <xf numFmtId="0" fontId="2" fillId="0" borderId="9" xfId="1" applyFont="1" applyBorder="1" applyAlignment="1">
      <alignment horizontal="left"/>
    </xf>
    <xf numFmtId="38" fontId="1" fillId="2" borderId="9" xfId="1" applyNumberFormat="1" applyFill="1" applyBorder="1"/>
    <xf numFmtId="0" fontId="1" fillId="0" borderId="10" xfId="1" applyBorder="1" applyAlignment="1">
      <alignment horizontal="left"/>
    </xf>
    <xf numFmtId="0" fontId="1" fillId="0" borderId="12" xfId="1" quotePrefix="1" applyBorder="1"/>
    <xf numFmtId="0" fontId="1" fillId="0" borderId="12" xfId="1" applyBorder="1"/>
    <xf numFmtId="164" fontId="1" fillId="0" borderId="12" xfId="2" applyNumberFormat="1" applyFont="1" applyFill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0" xfId="1" applyBorder="1"/>
    <xf numFmtId="38" fontId="1" fillId="0" borderId="0" xfId="1" applyNumberFormat="1" applyBorder="1"/>
    <xf numFmtId="0" fontId="1" fillId="0" borderId="5" xfId="1" applyBorder="1"/>
    <xf numFmtId="0" fontId="2" fillId="0" borderId="8" xfId="1" applyFont="1" applyBorder="1"/>
    <xf numFmtId="0" fontId="2" fillId="0" borderId="6" xfId="1" applyFont="1" applyBorder="1"/>
    <xf numFmtId="0" fontId="1" fillId="0" borderId="17" xfId="1" applyBorder="1"/>
    <xf numFmtId="164" fontId="3" fillId="0" borderId="1" xfId="2" applyNumberFormat="1" applyFont="1" applyFill="1" applyBorder="1" applyAlignment="1">
      <alignment horizontal="center" vertical="center"/>
    </xf>
    <xf numFmtId="49" fontId="1" fillId="0" borderId="0" xfId="1" applyNumberFormat="1" applyFont="1" applyAlignment="1">
      <alignment horizontal="center"/>
    </xf>
    <xf numFmtId="0" fontId="1" fillId="0" borderId="4" xfId="1" applyFont="1" applyFill="1" applyBorder="1" applyAlignment="1">
      <alignment horizontal="right"/>
    </xf>
    <xf numFmtId="0" fontId="1" fillId="0" borderId="5" xfId="1" applyFont="1" applyFill="1" applyBorder="1"/>
    <xf numFmtId="0" fontId="1" fillId="0" borderId="4" xfId="1" applyFont="1" applyFill="1" applyBorder="1"/>
    <xf numFmtId="0" fontId="1" fillId="0" borderId="0" xfId="1" applyFont="1" applyFill="1" applyBorder="1"/>
    <xf numFmtId="0" fontId="1" fillId="0" borderId="0" xfId="1" applyFont="1" applyFill="1"/>
    <xf numFmtId="0" fontId="1" fillId="0" borderId="0" xfId="1" applyFill="1" applyAlignment="1">
      <alignment horizontal="center"/>
    </xf>
    <xf numFmtId="0" fontId="1" fillId="0" borderId="6" xfId="1" applyFill="1" applyBorder="1"/>
    <xf numFmtId="0" fontId="1" fillId="0" borderId="8" xfId="1" applyFill="1" applyBorder="1"/>
    <xf numFmtId="0" fontId="1" fillId="0" borderId="7" xfId="1" applyFill="1" applyBorder="1"/>
    <xf numFmtId="0" fontId="1" fillId="0" borderId="0" xfId="1" applyFill="1"/>
    <xf numFmtId="0" fontId="4" fillId="0" borderId="1" xfId="3" applyFont="1" applyFill="1" applyBorder="1" applyAlignment="1">
      <alignment horizontal="right"/>
    </xf>
    <xf numFmtId="0" fontId="4" fillId="0" borderId="2" xfId="3" applyFont="1" applyFill="1" applyBorder="1"/>
    <xf numFmtId="0" fontId="1" fillId="0" borderId="2" xfId="3" applyFill="1" applyBorder="1"/>
    <xf numFmtId="0" fontId="1" fillId="0" borderId="3" xfId="3" applyFill="1" applyBorder="1"/>
    <xf numFmtId="0" fontId="1" fillId="0" borderId="4" xfId="3" applyFill="1" applyBorder="1"/>
    <xf numFmtId="0" fontId="1" fillId="0" borderId="0" xfId="3" applyFont="1" applyFill="1" applyBorder="1"/>
    <xf numFmtId="0" fontId="1" fillId="0" borderId="0" xfId="3" applyFill="1" applyBorder="1"/>
    <xf numFmtId="0" fontId="1" fillId="0" borderId="5" xfId="3" applyFill="1" applyBorder="1"/>
    <xf numFmtId="0" fontId="1" fillId="0" borderId="6" xfId="3" applyFill="1" applyBorder="1"/>
    <xf numFmtId="0" fontId="1" fillId="0" borderId="7" xfId="3" applyFont="1" applyFill="1" applyBorder="1"/>
    <xf numFmtId="0" fontId="1" fillId="0" borderId="7" xfId="3" applyFill="1" applyBorder="1"/>
    <xf numFmtId="0" fontId="1" fillId="0" borderId="8" xfId="3" applyFill="1" applyBorder="1"/>
    <xf numFmtId="0" fontId="5" fillId="0" borderId="0" xfId="1" applyFont="1" applyBorder="1" applyAlignment="1">
      <alignment horizontal="center"/>
    </xf>
    <xf numFmtId="0" fontId="1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7" xfId="1" applyBorder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0" xfId="1" applyFont="1"/>
    <xf numFmtId="0" fontId="6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164" fontId="1" fillId="0" borderId="7" xfId="2" applyNumberFormat="1" applyFill="1" applyBorder="1"/>
    <xf numFmtId="164" fontId="1" fillId="0" borderId="0" xfId="1" applyNumberFormat="1"/>
    <xf numFmtId="164" fontId="1" fillId="0" borderId="0" xfId="2" applyNumberFormat="1" applyFill="1" applyBorder="1"/>
    <xf numFmtId="0" fontId="1" fillId="0" borderId="0" xfId="1" quotePrefix="1"/>
    <xf numFmtId="164" fontId="1" fillId="0" borderId="0" xfId="2" applyNumberFormat="1" applyFill="1"/>
    <xf numFmtId="164" fontId="1" fillId="0" borderId="7" xfId="2" applyNumberFormat="1" applyFont="1" applyFill="1" applyBorder="1"/>
    <xf numFmtId="0" fontId="1" fillId="0" borderId="0" xfId="1" quotePrefix="1" applyAlignment="1">
      <alignment horizontal="center"/>
    </xf>
    <xf numFmtId="10" fontId="1" fillId="0" borderId="7" xfId="4" applyNumberFormat="1" applyFill="1" applyBorder="1"/>
    <xf numFmtId="10" fontId="1" fillId="0" borderId="0" xfId="4" applyNumberFormat="1" applyFill="1"/>
    <xf numFmtId="164" fontId="1" fillId="0" borderId="0" xfId="2" applyNumberFormat="1" applyFont="1" applyFill="1"/>
    <xf numFmtId="0" fontId="1" fillId="0" borderId="18" xfId="1" applyBorder="1"/>
    <xf numFmtId="0" fontId="1" fillId="0" borderId="18" xfId="1" applyBorder="1" applyAlignment="1">
      <alignment horizontal="center"/>
    </xf>
    <xf numFmtId="164" fontId="1" fillId="0" borderId="18" xfId="2" applyNumberFormat="1" applyFill="1" applyBorder="1"/>
    <xf numFmtId="164" fontId="1" fillId="0" borderId="0" xfId="2" applyNumberFormat="1" applyFont="1" applyAlignment="1">
      <alignment horizontal="left"/>
    </xf>
    <xf numFmtId="0" fontId="1" fillId="0" borderId="0" xfId="1" applyFont="1" applyFill="1" applyAlignment="1">
      <alignment horizontal="left"/>
    </xf>
    <xf numFmtId="0" fontId="5" fillId="0" borderId="0" xfId="1" applyFont="1"/>
    <xf numFmtId="0" fontId="1" fillId="0" borderId="0" xfId="1" applyFont="1" applyAlignment="1">
      <alignment horizontal="center" wrapText="1"/>
    </xf>
    <xf numFmtId="6" fontId="1" fillId="0" borderId="0" xfId="1" applyNumberForma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0" borderId="13" xfId="3" applyFont="1" applyFill="1" applyBorder="1" applyAlignment="1">
      <alignment horizontal="center"/>
    </xf>
    <xf numFmtId="0" fontId="2" fillId="0" borderId="18" xfId="3" applyFont="1" applyFill="1" applyBorder="1" applyAlignment="1">
      <alignment horizontal="center"/>
    </xf>
    <xf numFmtId="0" fontId="2" fillId="0" borderId="17" xfId="3" applyFont="1" applyFill="1" applyBorder="1" applyAlignment="1">
      <alignment horizontal="center"/>
    </xf>
  </cellXfs>
  <cellStyles count="5">
    <cellStyle name="Comma 3" xfId="2"/>
    <cellStyle name="Normal" xfId="0" builtinId="0"/>
    <cellStyle name="Normal 4" xfId="1"/>
    <cellStyle name="Normal 4 2 3" xfId="3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TNT/Regulatory%20Reporting/US%20Regulation/2021/STB%20ANNUAL/GTC%20R1/Sch%20250/Working%20Paper/Sch250_2021%20Working%20Pap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TNT/Regulatory%20Reporting/US%20Regulation/2021/STB%20QTR/Q4/Property/STB%20BS%20Q4%202021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UIDELINE"/>
      <sheetName val="Company mapping"/>
      <sheetName val="Sumission-&gt;"/>
      <sheetName val="1.1 Sch250(Submision) "/>
      <sheetName val="1.2 Part b (Submission)"/>
      <sheetName val="1.3 Footnote (Submission)"/>
      <sheetName val="Result-&gt;"/>
      <sheetName val="1.1 Sch250"/>
      <sheetName val="1.2 Part b"/>
      <sheetName val="1.3 Footnote"/>
      <sheetName val="2.1 GTC_ROI_Calculation"/>
      <sheetName val="2.2 Sch250 Development"/>
      <sheetName val="-&gt; Calculation"/>
      <sheetName val="3.1 Part B with all Co"/>
      <sheetName val="3.2 Sch210 Nature of Business"/>
      <sheetName val="3.3 Sch210 All Companies"/>
      <sheetName val="Input-&gt;"/>
      <sheetName val="200-P5.6"/>
      <sheetName val="200 Notes-P9"/>
      <sheetName val="210-P16"/>
      <sheetName val="210-P17"/>
      <sheetName val="245-P23.24"/>
      <sheetName val="330-P32.33"/>
      <sheetName val="Gains &amp; Losses"/>
      <sheetName val="Property Split"/>
      <sheetName val="US TAX-S210 FINAL"/>
      <sheetName val="Net income Recon"/>
      <sheetName val="Net Income SAP"/>
      <sheetName val="Misc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6">
          <cell r="E36">
            <v>9092</v>
          </cell>
          <cell r="F36">
            <v>8720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B Recon CurrQtr"/>
      <sheetName val="STB Summary"/>
      <sheetName val="STB Additions"/>
      <sheetName val="Index "/>
      <sheetName val="1. Instruction"/>
      <sheetName val="2. Parameters"/>
      <sheetName val="2A. STB regulations"/>
      <sheetName val="3 Control STB to AM"/>
      <sheetName val="+4 US CO"/>
      <sheetName val="+5 STB by Company"/>
      <sheetName val="+6 US CO NR &amp; Non GTC"/>
      <sheetName val="+7 US CO NR Prop"/>
      <sheetName val="+8 US CO DG for Rail CO"/>
      <sheetName val="+9 US CO ITC for Rail CO"/>
      <sheetName val="+ 10 Used Track in Store"/>
      <sheetName val="11 STB Govt Acct $FINAL"/>
      <sheetName val="+12 STB Govt Acct"/>
      <sheetName val="13 Reclass &amp; ADJ"/>
      <sheetName val="14 Reclass re IC"/>
      <sheetName val="BExRepositorySheet"/>
      <sheetName val="15 FAS143"/>
      <sheetName val="15.1 FAS143 recon to SAP"/>
      <sheetName val="16 SAP GL Bal"/>
      <sheetName val="17 SAP Extract"/>
      <sheetName val="+18 CIP Addition"/>
      <sheetName val="+19 Govt Acct 90"/>
      <sheetName val="YE Reporting-&gt;"/>
      <sheetName val="18 STB Govt Acct $K"/>
      <sheetName val="330-P32(F)"/>
      <sheetName val="330-P33(F)"/>
      <sheetName val="335-P35(F)"/>
      <sheetName val="342(detail)-P38"/>
      <sheetName val="342-P38"/>
      <sheetName val="352A-P42"/>
      <sheetName val="352B-P43"/>
      <sheetName val="412-P5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5">
          <cell r="A35" t="str">
            <v>Company Code</v>
          </cell>
          <cell r="B35" t="str">
            <v/>
          </cell>
          <cell r="C35" t="str">
            <v>Opening 
Balance 
GBV</v>
          </cell>
          <cell r="D35" t="str">
            <v>Additions</v>
          </cell>
          <cell r="E35" t="str">
            <v>Retirements</v>
          </cell>
          <cell r="F35" t="str">
            <v>Transfers</v>
          </cell>
          <cell r="G35" t="str">
            <v>Ending 
Balance 
GBV</v>
          </cell>
          <cell r="H35" t="str">
            <v>Opening 
Balance 
Depreciation</v>
          </cell>
          <cell r="I35" t="str">
            <v>Depreciation 
Expense</v>
          </cell>
          <cell r="J35" t="str">
            <v>Charges for 
retirements</v>
          </cell>
          <cell r="K35" t="str">
            <v>Salvages</v>
          </cell>
          <cell r="L35" t="str">
            <v>Dismantling</v>
          </cell>
          <cell r="M35" t="str">
            <v>AD Transfers 
All</v>
          </cell>
          <cell r="N35" t="str">
            <v>Ending 
Balance 
Depreciation</v>
          </cell>
          <cell r="O35" t="str">
            <v>Net Book 
Value</v>
          </cell>
        </row>
        <row r="36">
          <cell r="A36" t="str">
            <v>2080</v>
          </cell>
          <cell r="B36" t="str">
            <v>Mississippi Valley Corp</v>
          </cell>
          <cell r="H36">
            <v>-0.01</v>
          </cell>
          <cell r="N36">
            <v>-0.01</v>
          </cell>
          <cell r="O36">
            <v>-0.01</v>
          </cell>
        </row>
        <row r="37">
          <cell r="A37" t="str">
            <v>Overall Result</v>
          </cell>
          <cell r="B37" t="str">
            <v/>
          </cell>
          <cell r="H37">
            <v>-0.01</v>
          </cell>
          <cell r="N37">
            <v>-0.01</v>
          </cell>
          <cell r="O37">
            <v>-0.01</v>
          </cell>
        </row>
      </sheetData>
      <sheetData sheetId="12">
        <row r="35">
          <cell r="A35" t="str">
            <v>Company Code</v>
          </cell>
          <cell r="B35" t="str">
            <v/>
          </cell>
          <cell r="C35" t="str">
            <v>Opening 
Balance 
GBV</v>
          </cell>
          <cell r="D35" t="str">
            <v>Additions</v>
          </cell>
          <cell r="E35" t="str">
            <v>Retirements</v>
          </cell>
          <cell r="F35" t="str">
            <v>Transfers</v>
          </cell>
          <cell r="G35" t="str">
            <v>Ending 
Balance 
GBV</v>
          </cell>
          <cell r="H35" t="str">
            <v>Opening 
Balance 
Depreciation</v>
          </cell>
          <cell r="I35" t="str">
            <v>Depreciation 
Expense</v>
          </cell>
          <cell r="J35" t="str">
            <v>Charges for 
retirements</v>
          </cell>
          <cell r="K35" t="str">
            <v>Salvages</v>
          </cell>
          <cell r="L35" t="str">
            <v>Dismantling</v>
          </cell>
          <cell r="M35" t="str">
            <v>AD Transfers 
All</v>
          </cell>
          <cell r="N35" t="str">
            <v>Ending 
Balance 
Depreciation</v>
          </cell>
          <cell r="O35" t="str">
            <v>Net Book 
Value</v>
          </cell>
        </row>
        <row r="36">
          <cell r="A36" t="str">
            <v>2010</v>
          </cell>
          <cell r="B36" t="str">
            <v>Grand Trunk Western RR CO</v>
          </cell>
          <cell r="C36">
            <v>-41225878.200000003</v>
          </cell>
          <cell r="D36">
            <v>-3364812.99</v>
          </cell>
          <cell r="G36">
            <v>-44590691.189999998</v>
          </cell>
          <cell r="H36">
            <v>8686460.4100000001</v>
          </cell>
          <cell r="I36">
            <v>1182752.99</v>
          </cell>
          <cell r="N36">
            <v>9869213.4000000004</v>
          </cell>
          <cell r="O36">
            <v>-34721477.789999999</v>
          </cell>
        </row>
        <row r="37">
          <cell r="A37" t="str">
            <v>2020</v>
          </cell>
          <cell r="B37" t="str">
            <v>DWP Railway Company</v>
          </cell>
          <cell r="H37">
            <v>-0.01</v>
          </cell>
          <cell r="N37">
            <v>-0.01</v>
          </cell>
          <cell r="O37">
            <v>-0.01</v>
          </cell>
        </row>
        <row r="38">
          <cell r="A38" t="str">
            <v>2070</v>
          </cell>
          <cell r="B38" t="str">
            <v>Illinois Central Railroad</v>
          </cell>
          <cell r="C38">
            <v>-101980552.31</v>
          </cell>
          <cell r="D38">
            <v>-1827120.47</v>
          </cell>
          <cell r="G38">
            <v>-103807672.78</v>
          </cell>
          <cell r="H38">
            <v>13640467.58</v>
          </cell>
          <cell r="I38">
            <v>3103124.15</v>
          </cell>
          <cell r="N38">
            <v>16743591.73</v>
          </cell>
          <cell r="O38">
            <v>-87064081.049999997</v>
          </cell>
        </row>
        <row r="39">
          <cell r="A39" t="str">
            <v>2160</v>
          </cell>
          <cell r="B39" t="str">
            <v>Chicago,Ctrl, Pacific RR</v>
          </cell>
          <cell r="C39">
            <v>-23428837.579999998</v>
          </cell>
          <cell r="D39">
            <v>-955087.63</v>
          </cell>
          <cell r="G39">
            <v>-24383925.210000001</v>
          </cell>
          <cell r="H39">
            <v>3013927.58</v>
          </cell>
          <cell r="I39">
            <v>799036.63</v>
          </cell>
          <cell r="N39">
            <v>3812964.21</v>
          </cell>
          <cell r="O39">
            <v>-20570961</v>
          </cell>
        </row>
        <row r="40">
          <cell r="A40" t="str">
            <v>2170</v>
          </cell>
          <cell r="B40" t="str">
            <v>Cedar River Railroad Co</v>
          </cell>
          <cell r="C40">
            <v>-3220271.52</v>
          </cell>
          <cell r="D40">
            <v>-11128.01</v>
          </cell>
          <cell r="G40">
            <v>-3231399.53</v>
          </cell>
          <cell r="H40">
            <v>322427.52000000002</v>
          </cell>
          <cell r="I40">
            <v>94702.01</v>
          </cell>
          <cell r="N40">
            <v>417129.53</v>
          </cell>
          <cell r="O40">
            <v>-2814270</v>
          </cell>
        </row>
        <row r="41">
          <cell r="A41" t="str">
            <v>2355</v>
          </cell>
          <cell r="B41" t="str">
            <v>Wisconsin Central Ltd.</v>
          </cell>
          <cell r="C41">
            <v>-63459082.310000002</v>
          </cell>
          <cell r="D41">
            <v>-1121588.77</v>
          </cell>
          <cell r="E41">
            <v>-6731948.2000000002</v>
          </cell>
          <cell r="F41">
            <v>7124799.0899999999</v>
          </cell>
          <cell r="G41">
            <v>-64187820.189999998</v>
          </cell>
          <cell r="H41">
            <v>10185987.1</v>
          </cell>
          <cell r="I41">
            <v>1693488.77</v>
          </cell>
          <cell r="J41">
            <v>6731948.2000000002</v>
          </cell>
          <cell r="M41">
            <v>-1138848.48</v>
          </cell>
          <cell r="N41">
            <v>17472575.59</v>
          </cell>
          <cell r="O41">
            <v>-46715244.600000001</v>
          </cell>
        </row>
        <row r="42">
          <cell r="A42" t="str">
            <v>2360</v>
          </cell>
          <cell r="B42" t="str">
            <v>Wisconsin Chicago Link Lt</v>
          </cell>
          <cell r="C42">
            <v>-821912.92</v>
          </cell>
          <cell r="D42">
            <v>-49511.09</v>
          </cell>
          <cell r="G42">
            <v>-871424.01</v>
          </cell>
          <cell r="H42">
            <v>37976.92</v>
          </cell>
          <cell r="I42">
            <v>26585.09</v>
          </cell>
          <cell r="N42">
            <v>64562.01</v>
          </cell>
          <cell r="O42">
            <v>-806862</v>
          </cell>
        </row>
        <row r="43">
          <cell r="A43" t="str">
            <v>2365</v>
          </cell>
          <cell r="B43" t="str">
            <v>Sault Ste Marie Bridge Co</v>
          </cell>
          <cell r="C43">
            <v>-4255954.05</v>
          </cell>
          <cell r="D43">
            <v>-45534.39</v>
          </cell>
          <cell r="G43">
            <v>-4301488.4400000004</v>
          </cell>
          <cell r="H43">
            <v>530770.05000000005</v>
          </cell>
          <cell r="I43">
            <v>160768.39000000001</v>
          </cell>
          <cell r="N43">
            <v>691538.44</v>
          </cell>
          <cell r="O43">
            <v>-3609950</v>
          </cell>
        </row>
        <row r="44">
          <cell r="A44" t="str">
            <v>2400</v>
          </cell>
          <cell r="B44" t="str">
            <v>Bessemer &amp; Lake Erie RR</v>
          </cell>
          <cell r="C44">
            <v>-76760.800000000003</v>
          </cell>
          <cell r="G44">
            <v>-76760.800000000003</v>
          </cell>
          <cell r="H44">
            <v>8917.7999999999993</v>
          </cell>
          <cell r="I44">
            <v>2986</v>
          </cell>
          <cell r="N44">
            <v>11903.8</v>
          </cell>
          <cell r="O44">
            <v>-64857</v>
          </cell>
        </row>
        <row r="45">
          <cell r="A45" t="str">
            <v>2410</v>
          </cell>
          <cell r="B45" t="str">
            <v>DMIR Corp</v>
          </cell>
          <cell r="H45">
            <v>-287186.93</v>
          </cell>
          <cell r="I45">
            <v>0.09</v>
          </cell>
          <cell r="N45">
            <v>-287186.84000000003</v>
          </cell>
          <cell r="O45">
            <v>-287186.84000000003</v>
          </cell>
        </row>
        <row r="46">
          <cell r="A46" t="str">
            <v>2470</v>
          </cell>
          <cell r="B46" t="str">
            <v>EJ&amp;E Company</v>
          </cell>
          <cell r="H46">
            <v>-4282</v>
          </cell>
          <cell r="I46">
            <v>0.08</v>
          </cell>
          <cell r="N46">
            <v>-4281.92</v>
          </cell>
          <cell r="O46">
            <v>-4281.92</v>
          </cell>
        </row>
        <row r="47">
          <cell r="A47" t="str">
            <v>Overall Result</v>
          </cell>
          <cell r="B47" t="str">
            <v/>
          </cell>
          <cell r="C47">
            <v>-238469249.69</v>
          </cell>
          <cell r="D47">
            <v>-7374783.3499999996</v>
          </cell>
          <cell r="E47">
            <v>-6731948.2000000002</v>
          </cell>
          <cell r="F47">
            <v>7124799.0899999999</v>
          </cell>
          <cell r="G47">
            <v>-245451182.15000001</v>
          </cell>
          <cell r="H47">
            <v>36135466.020000003</v>
          </cell>
          <cell r="I47">
            <v>7063444.2000000002</v>
          </cell>
          <cell r="J47">
            <v>6731948.2000000002</v>
          </cell>
          <cell r="M47">
            <v>-1138848.48</v>
          </cell>
          <cell r="N47">
            <v>48792009.939999998</v>
          </cell>
          <cell r="O47">
            <v>-196659172.21000001</v>
          </cell>
        </row>
      </sheetData>
      <sheetData sheetId="13">
        <row r="35">
          <cell r="A35" t="str">
            <v>Company Code</v>
          </cell>
          <cell r="B35" t="str">
            <v/>
          </cell>
          <cell r="C35" t="str">
            <v>Opening 
Balance 
GBV</v>
          </cell>
          <cell r="D35" t="str">
            <v>Additions</v>
          </cell>
          <cell r="E35" t="str">
            <v>Retirements</v>
          </cell>
          <cell r="F35" t="str">
            <v>Transfers</v>
          </cell>
          <cell r="G35" t="str">
            <v>Ending 
Balance 
GBV</v>
          </cell>
          <cell r="H35" t="str">
            <v>Opening 
Balance 
Depreciation</v>
          </cell>
          <cell r="I35" t="str">
            <v>Depreciation 
Expense</v>
          </cell>
          <cell r="J35" t="str">
            <v>Charges for 
retirements</v>
          </cell>
          <cell r="K35" t="str">
            <v>Salvages</v>
          </cell>
          <cell r="L35" t="str">
            <v>Dismantling</v>
          </cell>
          <cell r="M35" t="str">
            <v>AD Transfers 
All</v>
          </cell>
          <cell r="N35" t="str">
            <v>Ending 
Balance 
Depreciation</v>
          </cell>
          <cell r="O35" t="str">
            <v>Net Book 
Value</v>
          </cell>
        </row>
        <row r="36">
          <cell r="A36" t="str">
            <v>2160</v>
          </cell>
          <cell r="B36" t="str">
            <v>Chicago,Ctrl, Pacific RR</v>
          </cell>
          <cell r="C36">
            <v>-37233658</v>
          </cell>
          <cell r="D36">
            <v>-3098320</v>
          </cell>
          <cell r="G36">
            <v>-40331978</v>
          </cell>
          <cell r="H36">
            <v>5593557</v>
          </cell>
          <cell r="I36">
            <v>996865</v>
          </cell>
          <cell r="N36">
            <v>6590422</v>
          </cell>
          <cell r="O36">
            <v>-33741556</v>
          </cell>
        </row>
        <row r="37">
          <cell r="A37" t="str">
            <v>2170</v>
          </cell>
          <cell r="B37" t="str">
            <v>Cedar River Railroad Co</v>
          </cell>
          <cell r="C37">
            <v>-3989333</v>
          </cell>
          <cell r="D37">
            <v>-393174</v>
          </cell>
          <cell r="G37">
            <v>-4382507</v>
          </cell>
          <cell r="H37">
            <v>570815</v>
          </cell>
          <cell r="I37">
            <v>104377</v>
          </cell>
          <cell r="N37">
            <v>675192</v>
          </cell>
          <cell r="O37">
            <v>-3707315</v>
          </cell>
        </row>
        <row r="38">
          <cell r="A38" t="str">
            <v>2355</v>
          </cell>
          <cell r="B38" t="str">
            <v>Wisconsin Central Ltd.</v>
          </cell>
          <cell r="C38">
            <v>-16808348.010000002</v>
          </cell>
          <cell r="G38">
            <v>-16808348.010000002</v>
          </cell>
          <cell r="H38">
            <v>2884272.01</v>
          </cell>
          <cell r="I38">
            <v>400186</v>
          </cell>
          <cell r="N38">
            <v>3284458.01</v>
          </cell>
          <cell r="O38">
            <v>-13523890</v>
          </cell>
        </row>
        <row r="39">
          <cell r="A39" t="str">
            <v>2365</v>
          </cell>
          <cell r="B39" t="str">
            <v>Sault Ste Marie Bridge Co</v>
          </cell>
          <cell r="C39">
            <v>-8699171</v>
          </cell>
          <cell r="D39">
            <v>-717684</v>
          </cell>
          <cell r="G39">
            <v>-9416855</v>
          </cell>
          <cell r="H39">
            <v>1186101</v>
          </cell>
          <cell r="I39">
            <v>214746</v>
          </cell>
          <cell r="N39">
            <v>1400847</v>
          </cell>
          <cell r="O39">
            <v>-8016008</v>
          </cell>
        </row>
        <row r="40">
          <cell r="A40" t="str">
            <v>2400</v>
          </cell>
          <cell r="B40" t="str">
            <v>Bessemer &amp; Lake Erie RR</v>
          </cell>
          <cell r="C40">
            <v>-10871384.33</v>
          </cell>
          <cell r="D40">
            <v>-852802</v>
          </cell>
          <cell r="G40">
            <v>-11724186.33</v>
          </cell>
          <cell r="H40">
            <v>1791192.33</v>
          </cell>
          <cell r="I40">
            <v>312803</v>
          </cell>
          <cell r="N40">
            <v>2103995.33</v>
          </cell>
          <cell r="O40">
            <v>-9620191</v>
          </cell>
        </row>
        <row r="41">
          <cell r="A41" t="str">
            <v>2470</v>
          </cell>
          <cell r="B41" t="str">
            <v>EJ&amp;E Company</v>
          </cell>
          <cell r="H41">
            <v>0.01</v>
          </cell>
          <cell r="I41">
            <v>0.04</v>
          </cell>
          <cell r="N41">
            <v>0.05</v>
          </cell>
          <cell r="O41">
            <v>0.05</v>
          </cell>
        </row>
        <row r="42">
          <cell r="A42" t="str">
            <v>Overall Result</v>
          </cell>
          <cell r="B42" t="str">
            <v/>
          </cell>
          <cell r="C42">
            <v>-77601894.340000004</v>
          </cell>
          <cell r="D42">
            <v>-5061980</v>
          </cell>
          <cell r="G42">
            <v>-82663874.340000004</v>
          </cell>
          <cell r="H42">
            <v>12025937.35</v>
          </cell>
          <cell r="I42">
            <v>2028977.04</v>
          </cell>
          <cell r="N42">
            <v>14054914.390000001</v>
          </cell>
          <cell r="O42">
            <v>-68608959.950000003</v>
          </cell>
        </row>
      </sheetData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topLeftCell="A19" workbookViewId="0">
      <selection activeCell="C32" sqref="C32:D52"/>
    </sheetView>
  </sheetViews>
  <sheetFormatPr defaultColWidth="9.1796875" defaultRowHeight="12.5" x14ac:dyDescent="0.25"/>
  <cols>
    <col min="1" max="1" width="6.1796875" style="29" customWidth="1"/>
    <col min="2" max="2" width="7.1796875" style="1" customWidth="1"/>
    <col min="3" max="3" width="69.81640625" style="1" customWidth="1"/>
    <col min="4" max="4" width="16" style="1" customWidth="1"/>
    <col min="5" max="5" width="18.1796875" style="1" customWidth="1"/>
    <col min="6" max="6" width="7.81640625" style="1" customWidth="1"/>
    <col min="7" max="16384" width="9.1796875" style="1"/>
  </cols>
  <sheetData>
    <row r="1" spans="2:7" ht="13" x14ac:dyDescent="0.3">
      <c r="E1" s="2"/>
    </row>
    <row r="2" spans="2:7" ht="13" x14ac:dyDescent="0.3">
      <c r="B2" s="3" t="s">
        <v>108</v>
      </c>
      <c r="F2" s="4"/>
    </row>
    <row r="3" spans="2:7" ht="15.75" customHeight="1" x14ac:dyDescent="0.3">
      <c r="B3" s="95" t="s">
        <v>0</v>
      </c>
      <c r="C3" s="96"/>
      <c r="D3" s="96"/>
      <c r="E3" s="96"/>
      <c r="F3" s="97"/>
    </row>
    <row r="4" spans="2:7" x14ac:dyDescent="0.25">
      <c r="B4" s="98" t="s">
        <v>1</v>
      </c>
      <c r="C4" s="99"/>
      <c r="D4" s="99"/>
      <c r="E4" s="99"/>
      <c r="F4" s="100"/>
    </row>
    <row r="5" spans="2:7" x14ac:dyDescent="0.25">
      <c r="B5" s="5"/>
      <c r="C5" s="6"/>
      <c r="D5" s="6"/>
      <c r="E5" s="6"/>
      <c r="F5" s="7"/>
    </row>
    <row r="6" spans="2:7" x14ac:dyDescent="0.25">
      <c r="B6" s="8"/>
      <c r="C6" s="8"/>
      <c r="D6" s="8" t="s">
        <v>2</v>
      </c>
      <c r="E6" s="8" t="s">
        <v>3</v>
      </c>
      <c r="F6" s="8"/>
    </row>
    <row r="7" spans="2:7" x14ac:dyDescent="0.25">
      <c r="B7" s="8" t="s">
        <v>4</v>
      </c>
      <c r="C7" s="8" t="s">
        <v>5</v>
      </c>
      <c r="D7" s="8" t="s">
        <v>6</v>
      </c>
      <c r="E7" s="8" t="s">
        <v>7</v>
      </c>
      <c r="F7" s="9" t="s">
        <v>4</v>
      </c>
    </row>
    <row r="8" spans="2:7" x14ac:dyDescent="0.25">
      <c r="B8" s="10" t="s">
        <v>8</v>
      </c>
      <c r="C8" s="10" t="s">
        <v>9</v>
      </c>
      <c r="D8" s="8" t="s">
        <v>10</v>
      </c>
      <c r="E8" s="10" t="s">
        <v>11</v>
      </c>
      <c r="F8" s="10" t="s">
        <v>8</v>
      </c>
    </row>
    <row r="9" spans="2:7" x14ac:dyDescent="0.25">
      <c r="B9" s="11"/>
      <c r="C9" s="12"/>
      <c r="D9" s="13"/>
      <c r="E9" s="13"/>
      <c r="F9" s="11"/>
    </row>
    <row r="10" spans="2:7" ht="13" x14ac:dyDescent="0.3">
      <c r="B10" s="14"/>
      <c r="C10" s="15" t="s">
        <v>12</v>
      </c>
      <c r="D10" s="16"/>
      <c r="E10" s="16"/>
      <c r="F10" s="14"/>
      <c r="G10" s="3"/>
    </row>
    <row r="11" spans="2:7" ht="14.15" customHeight="1" x14ac:dyDescent="0.25">
      <c r="B11" s="10">
        <v>1</v>
      </c>
      <c r="C11" s="5" t="s">
        <v>13</v>
      </c>
      <c r="D11" s="16"/>
      <c r="E11" s="17">
        <v>1069723</v>
      </c>
      <c r="F11" s="10">
        <v>1</v>
      </c>
    </row>
    <row r="12" spans="2:7" ht="14.15" customHeight="1" x14ac:dyDescent="0.25">
      <c r="B12" s="18">
        <v>2</v>
      </c>
      <c r="C12" s="19" t="s">
        <v>14</v>
      </c>
      <c r="D12" s="16"/>
      <c r="E12" s="17">
        <v>1567</v>
      </c>
      <c r="F12" s="18">
        <v>2</v>
      </c>
    </row>
    <row r="13" spans="2:7" ht="14.15" customHeight="1" x14ac:dyDescent="0.3">
      <c r="B13" s="18">
        <v>3</v>
      </c>
      <c r="C13" s="19" t="s">
        <v>15</v>
      </c>
      <c r="D13" s="20" t="s">
        <v>16</v>
      </c>
      <c r="E13" s="21">
        <v>3298</v>
      </c>
      <c r="F13" s="18">
        <v>3</v>
      </c>
    </row>
    <row r="14" spans="2:7" ht="14.15" customHeight="1" x14ac:dyDescent="0.25">
      <c r="B14" s="22">
        <v>4</v>
      </c>
      <c r="C14" s="23" t="s">
        <v>17</v>
      </c>
      <c r="D14" s="16"/>
      <c r="E14" s="11"/>
      <c r="F14" s="24">
        <v>4</v>
      </c>
    </row>
    <row r="15" spans="2:7" ht="14.15" customHeight="1" x14ac:dyDescent="0.25">
      <c r="B15" s="10"/>
      <c r="C15" s="5" t="s">
        <v>18</v>
      </c>
      <c r="D15" s="16"/>
      <c r="E15" s="17">
        <v>590</v>
      </c>
      <c r="F15" s="10"/>
    </row>
    <row r="16" spans="2:7" ht="17.25" customHeight="1" thickBot="1" x14ac:dyDescent="0.3">
      <c r="B16" s="25">
        <v>5</v>
      </c>
      <c r="C16" s="26" t="s">
        <v>19</v>
      </c>
      <c r="D16" s="27"/>
      <c r="E16" s="28">
        <f>E11+E12+E13+E15</f>
        <v>1075178</v>
      </c>
      <c r="F16" s="25">
        <v>5</v>
      </c>
    </row>
    <row r="17" spans="1:6" ht="19.5" customHeight="1" thickTop="1" x14ac:dyDescent="0.3">
      <c r="B17" s="8"/>
      <c r="C17" s="30" t="s">
        <v>20</v>
      </c>
      <c r="D17" s="31"/>
      <c r="E17" s="31"/>
      <c r="F17" s="8"/>
    </row>
    <row r="18" spans="1:6" ht="17.25" customHeight="1" x14ac:dyDescent="0.25">
      <c r="B18" s="10">
        <v>6</v>
      </c>
      <c r="C18" s="32" t="s">
        <v>21</v>
      </c>
      <c r="D18" s="17">
        <v>14809152</v>
      </c>
      <c r="E18" s="17">
        <v>14631762</v>
      </c>
      <c r="F18" s="10">
        <v>6</v>
      </c>
    </row>
    <row r="19" spans="1:6" ht="13.5" customHeight="1" x14ac:dyDescent="0.25">
      <c r="B19" s="18">
        <v>7</v>
      </c>
      <c r="C19" s="33" t="s">
        <v>22</v>
      </c>
      <c r="D19" s="17">
        <v>0</v>
      </c>
      <c r="E19" s="17">
        <v>0</v>
      </c>
      <c r="F19" s="18">
        <v>7</v>
      </c>
    </row>
    <row r="20" spans="1:6" ht="14.15" customHeight="1" x14ac:dyDescent="0.25">
      <c r="B20" s="18">
        <v>8</v>
      </c>
      <c r="C20" s="34" t="s">
        <v>23</v>
      </c>
      <c r="D20" s="17">
        <v>0</v>
      </c>
      <c r="E20" s="17">
        <v>0</v>
      </c>
      <c r="F20" s="18">
        <v>8</v>
      </c>
    </row>
    <row r="21" spans="1:6" ht="14.15" customHeight="1" x14ac:dyDescent="0.25">
      <c r="B21" s="18">
        <v>9</v>
      </c>
      <c r="C21" s="33" t="s">
        <v>24</v>
      </c>
      <c r="D21" s="17">
        <v>208976</v>
      </c>
      <c r="E21" s="17">
        <v>204353</v>
      </c>
      <c r="F21" s="18">
        <v>9</v>
      </c>
    </row>
    <row r="22" spans="1:6" ht="14.15" customHeight="1" x14ac:dyDescent="0.25">
      <c r="B22" s="18">
        <v>10</v>
      </c>
      <c r="C22" s="34" t="s">
        <v>25</v>
      </c>
      <c r="D22" s="17">
        <v>171952</v>
      </c>
      <c r="E22" s="17">
        <v>176177</v>
      </c>
      <c r="F22" s="18">
        <v>10</v>
      </c>
    </row>
    <row r="23" spans="1:6" ht="14.15" customHeight="1" x14ac:dyDescent="0.25">
      <c r="B23" s="18">
        <v>11</v>
      </c>
      <c r="C23" s="34" t="s">
        <v>26</v>
      </c>
      <c r="D23" s="35">
        <f>D18-D19-D20+D21+D22</f>
        <v>15190080</v>
      </c>
      <c r="E23" s="35">
        <f>E18-E19-E20+E21+E22</f>
        <v>15012292</v>
      </c>
      <c r="F23" s="18">
        <v>11</v>
      </c>
    </row>
    <row r="24" spans="1:6" ht="14.15" customHeight="1" x14ac:dyDescent="0.25">
      <c r="B24" s="18">
        <v>12</v>
      </c>
      <c r="C24" s="33" t="s">
        <v>27</v>
      </c>
      <c r="D24" s="17">
        <v>3123768</v>
      </c>
      <c r="E24" s="17">
        <v>3162999</v>
      </c>
      <c r="F24" s="18">
        <v>12</v>
      </c>
    </row>
    <row r="25" spans="1:6" ht="14.15" customHeight="1" x14ac:dyDescent="0.25">
      <c r="B25" s="18">
        <v>13</v>
      </c>
      <c r="C25" s="34" t="s">
        <v>28</v>
      </c>
      <c r="D25" s="35">
        <f>D23-D24</f>
        <v>12066312</v>
      </c>
      <c r="E25" s="35">
        <f>E23-E24</f>
        <v>11849293</v>
      </c>
      <c r="F25" s="18">
        <v>13</v>
      </c>
    </row>
    <row r="26" spans="1:6" x14ac:dyDescent="0.25">
      <c r="B26" s="12"/>
      <c r="C26" s="36"/>
      <c r="D26" s="36"/>
      <c r="E26" s="36"/>
      <c r="F26" s="37"/>
    </row>
    <row r="27" spans="1:6" ht="13.5" customHeight="1" x14ac:dyDescent="0.25">
      <c r="B27" s="38"/>
      <c r="C27" s="39" t="s">
        <v>29</v>
      </c>
      <c r="D27" s="40"/>
      <c r="E27" s="39"/>
      <c r="F27" s="41"/>
    </row>
    <row r="28" spans="1:6" x14ac:dyDescent="0.25">
      <c r="B28" s="38"/>
      <c r="C28" s="39" t="s">
        <v>30</v>
      </c>
      <c r="D28" s="39"/>
      <c r="E28" s="39"/>
      <c r="F28" s="41"/>
    </row>
    <row r="29" spans="1:6" x14ac:dyDescent="0.25">
      <c r="B29" s="5"/>
      <c r="C29" s="6"/>
      <c r="D29" s="6"/>
      <c r="E29" s="6"/>
      <c r="F29" s="7"/>
    </row>
    <row r="30" spans="1:6" ht="13" x14ac:dyDescent="0.3">
      <c r="B30" s="5"/>
      <c r="C30" s="42" t="s">
        <v>31</v>
      </c>
      <c r="D30" s="43" t="s">
        <v>32</v>
      </c>
      <c r="E30" s="6"/>
      <c r="F30" s="44"/>
    </row>
    <row r="31" spans="1:6" ht="15.75" customHeight="1" x14ac:dyDescent="0.25">
      <c r="B31" s="45"/>
      <c r="C31" s="37"/>
      <c r="D31" s="12"/>
      <c r="E31" s="36"/>
      <c r="F31" s="41"/>
    </row>
    <row r="32" spans="1:6" x14ac:dyDescent="0.25">
      <c r="A32" s="46"/>
      <c r="B32" s="47"/>
      <c r="C32" s="48" t="s">
        <v>84</v>
      </c>
      <c r="D32" s="49" t="s">
        <v>85</v>
      </c>
      <c r="E32" s="50"/>
      <c r="F32" s="48"/>
    </row>
    <row r="33" spans="1:6" ht="12.75" customHeight="1" x14ac:dyDescent="0.25">
      <c r="A33" s="46"/>
      <c r="B33" s="47"/>
      <c r="C33" s="48" t="s">
        <v>86</v>
      </c>
      <c r="D33" s="49" t="s">
        <v>87</v>
      </c>
      <c r="E33" s="50"/>
      <c r="F33" s="48"/>
    </row>
    <row r="34" spans="1:6" x14ac:dyDescent="0.25">
      <c r="A34" s="46"/>
      <c r="B34" s="47"/>
      <c r="C34" s="48" t="s">
        <v>88</v>
      </c>
      <c r="D34" s="49" t="s">
        <v>87</v>
      </c>
      <c r="E34" s="50"/>
      <c r="F34" s="48"/>
    </row>
    <row r="35" spans="1:6" ht="12.75" customHeight="1" x14ac:dyDescent="0.25">
      <c r="A35" s="46"/>
      <c r="B35" s="47"/>
      <c r="C35" s="48" t="s">
        <v>89</v>
      </c>
      <c r="D35" s="49" t="s">
        <v>87</v>
      </c>
      <c r="E35" s="50"/>
      <c r="F35" s="48"/>
    </row>
    <row r="36" spans="1:6" ht="12.75" customHeight="1" x14ac:dyDescent="0.25">
      <c r="A36" s="46"/>
      <c r="B36" s="47"/>
      <c r="C36" s="48" t="s">
        <v>90</v>
      </c>
      <c r="D36" s="49" t="s">
        <v>85</v>
      </c>
      <c r="E36" s="50"/>
      <c r="F36" s="48"/>
    </row>
    <row r="37" spans="1:6" ht="12.75" customHeight="1" x14ac:dyDescent="0.25">
      <c r="A37" s="46"/>
      <c r="B37" s="47"/>
      <c r="C37" s="48" t="s">
        <v>91</v>
      </c>
      <c r="D37" s="49" t="s">
        <v>85</v>
      </c>
      <c r="E37" s="50"/>
      <c r="F37" s="48"/>
    </row>
    <row r="38" spans="1:6" x14ac:dyDescent="0.25">
      <c r="A38" s="46"/>
      <c r="B38" s="47"/>
      <c r="C38" s="48" t="s">
        <v>92</v>
      </c>
      <c r="D38" s="49" t="s">
        <v>85</v>
      </c>
      <c r="E38" s="50"/>
      <c r="F38" s="48"/>
    </row>
    <row r="39" spans="1:6" x14ac:dyDescent="0.25">
      <c r="A39" s="46"/>
      <c r="B39" s="47"/>
      <c r="C39" s="48" t="s">
        <v>93</v>
      </c>
      <c r="D39" s="49" t="s">
        <v>85</v>
      </c>
      <c r="E39" s="50"/>
      <c r="F39" s="48"/>
    </row>
    <row r="40" spans="1:6" ht="12.75" customHeight="1" x14ac:dyDescent="0.25">
      <c r="A40" s="46"/>
      <c r="B40" s="47"/>
      <c r="C40" s="48" t="s">
        <v>94</v>
      </c>
      <c r="D40" s="49" t="s">
        <v>87</v>
      </c>
      <c r="E40" s="50"/>
      <c r="F40" s="48"/>
    </row>
    <row r="41" spans="1:6" ht="12.75" customHeight="1" x14ac:dyDescent="0.25">
      <c r="A41" s="46"/>
      <c r="B41" s="47"/>
      <c r="C41" s="48" t="s">
        <v>95</v>
      </c>
      <c r="D41" s="49" t="s">
        <v>85</v>
      </c>
      <c r="E41" s="50"/>
      <c r="F41" s="48"/>
    </row>
    <row r="42" spans="1:6" x14ac:dyDescent="0.25">
      <c r="A42" s="46"/>
      <c r="B42" s="47"/>
      <c r="C42" s="48" t="s">
        <v>96</v>
      </c>
      <c r="D42" s="49" t="s">
        <v>97</v>
      </c>
      <c r="E42" s="50"/>
      <c r="F42" s="48"/>
    </row>
    <row r="43" spans="1:6" ht="12.75" customHeight="1" x14ac:dyDescent="0.25">
      <c r="A43" s="46"/>
      <c r="B43" s="47"/>
      <c r="C43" s="48" t="s">
        <v>98</v>
      </c>
      <c r="D43" s="49" t="s">
        <v>97</v>
      </c>
      <c r="E43" s="50"/>
      <c r="F43" s="48"/>
    </row>
    <row r="44" spans="1:6" ht="12.75" customHeight="1" x14ac:dyDescent="0.25">
      <c r="A44" s="46"/>
      <c r="B44" s="47"/>
      <c r="C44" s="48" t="s">
        <v>99</v>
      </c>
      <c r="D44" s="49" t="s">
        <v>85</v>
      </c>
      <c r="E44" s="50"/>
      <c r="F44" s="48"/>
    </row>
    <row r="45" spans="1:6" ht="12.75" customHeight="1" x14ac:dyDescent="0.25">
      <c r="A45" s="46"/>
      <c r="B45" s="47"/>
      <c r="C45" s="48" t="s">
        <v>100</v>
      </c>
      <c r="D45" s="49" t="s">
        <v>87</v>
      </c>
      <c r="E45" s="50"/>
      <c r="F45" s="48"/>
    </row>
    <row r="46" spans="1:6" x14ac:dyDescent="0.25">
      <c r="A46" s="46"/>
      <c r="B46" s="47"/>
      <c r="C46" s="48" t="s">
        <v>101</v>
      </c>
      <c r="D46" s="49" t="s">
        <v>87</v>
      </c>
      <c r="E46" s="50"/>
      <c r="F46" s="48"/>
    </row>
    <row r="47" spans="1:6" x14ac:dyDescent="0.25">
      <c r="A47" s="46"/>
      <c r="B47" s="47"/>
      <c r="C47" s="48" t="s">
        <v>102</v>
      </c>
      <c r="D47" s="49" t="s">
        <v>85</v>
      </c>
      <c r="E47" s="50"/>
      <c r="F47" s="48"/>
    </row>
    <row r="48" spans="1:6" x14ac:dyDescent="0.25">
      <c r="A48" s="46"/>
      <c r="B48" s="47"/>
      <c r="C48" s="48" t="s">
        <v>103</v>
      </c>
      <c r="D48" s="49" t="s">
        <v>85</v>
      </c>
      <c r="E48" s="50"/>
      <c r="F48" s="48"/>
    </row>
    <row r="49" spans="1:6" x14ac:dyDescent="0.25">
      <c r="A49" s="46"/>
      <c r="B49" s="47"/>
      <c r="C49" s="48" t="s">
        <v>104</v>
      </c>
      <c r="D49" s="49" t="s">
        <v>85</v>
      </c>
      <c r="E49" s="50"/>
      <c r="F49" s="48"/>
    </row>
    <row r="50" spans="1:6" x14ac:dyDescent="0.25">
      <c r="A50" s="46"/>
      <c r="B50" s="47"/>
      <c r="C50" s="48" t="s">
        <v>105</v>
      </c>
      <c r="D50" s="49" t="s">
        <v>87</v>
      </c>
      <c r="E50" s="50"/>
      <c r="F50" s="48"/>
    </row>
    <row r="51" spans="1:6" x14ac:dyDescent="0.25">
      <c r="A51" s="46"/>
      <c r="B51" s="47"/>
      <c r="C51" s="48" t="s">
        <v>106</v>
      </c>
      <c r="D51" s="49" t="s">
        <v>87</v>
      </c>
      <c r="E51" s="50"/>
      <c r="F51" s="48"/>
    </row>
    <row r="52" spans="1:6" ht="12.75" customHeight="1" x14ac:dyDescent="0.25">
      <c r="A52" s="46"/>
      <c r="B52" s="38"/>
      <c r="C52" s="48" t="s">
        <v>107</v>
      </c>
      <c r="D52" s="49" t="s">
        <v>87</v>
      </c>
      <c r="E52" s="50"/>
      <c r="F52" s="48"/>
    </row>
    <row r="53" spans="1:6" ht="12.75" customHeight="1" x14ac:dyDescent="0.25">
      <c r="A53" s="46"/>
      <c r="B53" s="38"/>
      <c r="C53" s="48"/>
      <c r="D53" s="49"/>
      <c r="E53" s="50"/>
      <c r="F53" s="48"/>
    </row>
    <row r="54" spans="1:6" ht="12.75" customHeight="1" x14ac:dyDescent="0.25">
      <c r="A54" s="46"/>
      <c r="B54" s="38"/>
      <c r="C54" s="51"/>
      <c r="D54" s="49"/>
      <c r="E54" s="50"/>
      <c r="F54" s="48"/>
    </row>
    <row r="55" spans="1:6" s="56" customFormat="1" x14ac:dyDescent="0.25">
      <c r="A55" s="52"/>
      <c r="B55" s="53"/>
      <c r="C55" s="54"/>
      <c r="D55" s="55"/>
      <c r="E55" s="55"/>
      <c r="F55" s="54"/>
    </row>
    <row r="56" spans="1:6" ht="18" customHeight="1" x14ac:dyDescent="0.3">
      <c r="B56" s="101" t="s">
        <v>33</v>
      </c>
      <c r="C56" s="102"/>
      <c r="D56" s="102"/>
      <c r="E56" s="102"/>
      <c r="F56" s="103"/>
    </row>
    <row r="57" spans="1:6" x14ac:dyDescent="0.25">
      <c r="B57" s="57"/>
      <c r="C57" s="58"/>
      <c r="D57" s="59"/>
      <c r="E57" s="59"/>
      <c r="F57" s="60"/>
    </row>
    <row r="58" spans="1:6" x14ac:dyDescent="0.25">
      <c r="B58" s="61"/>
      <c r="C58" s="62"/>
      <c r="D58" s="63"/>
      <c r="E58" s="63"/>
      <c r="F58" s="64"/>
    </row>
    <row r="59" spans="1:6" x14ac:dyDescent="0.25">
      <c r="B59" s="61"/>
      <c r="C59" s="62"/>
      <c r="D59" s="63"/>
      <c r="E59" s="63"/>
      <c r="F59" s="64"/>
    </row>
    <row r="60" spans="1:6" ht="13.5" customHeight="1" x14ac:dyDescent="0.25">
      <c r="B60" s="65"/>
      <c r="C60" s="66"/>
      <c r="D60" s="67"/>
      <c r="E60" s="67"/>
      <c r="F60" s="68"/>
    </row>
    <row r="61" spans="1:6" x14ac:dyDescent="0.25">
      <c r="D61" s="3"/>
    </row>
    <row r="62" spans="1:6" x14ac:dyDescent="0.25">
      <c r="D62" s="3"/>
    </row>
  </sheetData>
  <mergeCells count="3">
    <mergeCell ref="B3:F3"/>
    <mergeCell ref="B4:F4"/>
    <mergeCell ref="B56:F56"/>
  </mergeCells>
  <printOptions horizontalCentered="1"/>
  <pageMargins left="0.25" right="0.25" top="0.75" bottom="0.75" header="0.5" footer="0.5"/>
  <pageSetup scale="82" orientation="portrait" r:id="rId1"/>
  <headerFooter alignWithMargins="0">
    <oddHeader xml:space="preserve">&amp;R&amp;"Arial Black,Regular"&amp;18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7" workbookViewId="0">
      <selection activeCell="H69" sqref="H69"/>
    </sheetView>
  </sheetViews>
  <sheetFormatPr defaultColWidth="9.1796875" defaultRowHeight="12.5" x14ac:dyDescent="0.25"/>
  <cols>
    <col min="1" max="1" width="9.1796875" style="1"/>
    <col min="2" max="2" width="111.81640625" style="1" customWidth="1"/>
    <col min="3" max="3" width="1.54296875" style="1" customWidth="1"/>
    <col min="4" max="4" width="2.1796875" style="69" customWidth="1"/>
    <col min="5" max="5" width="15" style="1" customWidth="1"/>
    <col min="6" max="6" width="12.54296875" style="70" customWidth="1"/>
    <col min="7" max="16384" width="9.1796875" style="1"/>
  </cols>
  <sheetData>
    <row r="1" spans="1:5" ht="13" x14ac:dyDescent="0.3">
      <c r="E1" s="2"/>
    </row>
    <row r="2" spans="1:5" ht="13" x14ac:dyDescent="0.3">
      <c r="A2" s="3" t="s">
        <v>108</v>
      </c>
      <c r="E2" s="4"/>
    </row>
    <row r="3" spans="1:5" ht="13" x14ac:dyDescent="0.3">
      <c r="B3" s="71" t="s">
        <v>34</v>
      </c>
    </row>
    <row r="4" spans="1:5" x14ac:dyDescent="0.25">
      <c r="B4" s="29" t="s">
        <v>1</v>
      </c>
    </row>
    <row r="5" spans="1:5" x14ac:dyDescent="0.25">
      <c r="B5" s="29" t="s">
        <v>35</v>
      </c>
    </row>
    <row r="6" spans="1:5" x14ac:dyDescent="0.25">
      <c r="B6" s="29"/>
    </row>
    <row r="7" spans="1:5" x14ac:dyDescent="0.25">
      <c r="B7" s="29" t="s">
        <v>36</v>
      </c>
    </row>
    <row r="8" spans="1:5" x14ac:dyDescent="0.25">
      <c r="A8" s="6"/>
      <c r="B8" s="72"/>
      <c r="C8" s="39"/>
    </row>
    <row r="9" spans="1:5" x14ac:dyDescent="0.25">
      <c r="B9" s="29" t="s">
        <v>37</v>
      </c>
      <c r="C9" s="36"/>
      <c r="E9" s="36"/>
    </row>
    <row r="10" spans="1:5" x14ac:dyDescent="0.25">
      <c r="A10" s="6"/>
      <c r="B10" s="72" t="s">
        <v>38</v>
      </c>
      <c r="C10" s="6"/>
      <c r="E10" s="6"/>
    </row>
    <row r="12" spans="1:5" ht="13" x14ac:dyDescent="0.3">
      <c r="A12" s="73" t="s">
        <v>39</v>
      </c>
      <c r="B12" s="74" t="s">
        <v>40</v>
      </c>
    </row>
    <row r="13" spans="1:5" ht="13" x14ac:dyDescent="0.3">
      <c r="A13" s="74"/>
      <c r="B13" s="74" t="s">
        <v>41</v>
      </c>
    </row>
    <row r="14" spans="1:5" ht="13" x14ac:dyDescent="0.3">
      <c r="A14" s="74"/>
      <c r="B14" s="74" t="s">
        <v>42</v>
      </c>
    </row>
    <row r="15" spans="1:5" ht="13" x14ac:dyDescent="0.3">
      <c r="D15" s="75"/>
    </row>
    <row r="17" spans="1:8" x14ac:dyDescent="0.25">
      <c r="B17" s="1" t="s">
        <v>43</v>
      </c>
      <c r="E17" s="39"/>
    </row>
    <row r="18" spans="1:8" ht="15.5" x14ac:dyDescent="0.45">
      <c r="B18" s="1" t="s">
        <v>44</v>
      </c>
      <c r="D18" s="76"/>
      <c r="E18" s="77">
        <v>1005223</v>
      </c>
      <c r="H18" s="78"/>
    </row>
    <row r="19" spans="1:8" ht="15.5" x14ac:dyDescent="0.45">
      <c r="D19" s="76"/>
      <c r="E19" s="79"/>
      <c r="H19" s="78"/>
    </row>
    <row r="20" spans="1:8" ht="15.5" x14ac:dyDescent="0.45">
      <c r="B20" s="80" t="s">
        <v>45</v>
      </c>
      <c r="D20" s="76"/>
      <c r="E20" s="77">
        <v>3152</v>
      </c>
      <c r="H20" s="78"/>
    </row>
    <row r="21" spans="1:8" ht="15.5" x14ac:dyDescent="0.45">
      <c r="D21" s="76"/>
      <c r="E21" s="79"/>
      <c r="H21" s="78"/>
    </row>
    <row r="22" spans="1:8" ht="15.5" x14ac:dyDescent="0.45">
      <c r="B22" s="80" t="s">
        <v>46</v>
      </c>
      <c r="D22" s="76"/>
      <c r="H22" s="78"/>
    </row>
    <row r="23" spans="1:8" ht="15.5" x14ac:dyDescent="0.45">
      <c r="B23" s="1" t="s">
        <v>47</v>
      </c>
      <c r="D23" s="76"/>
      <c r="E23" s="77"/>
      <c r="H23" s="78"/>
    </row>
    <row r="24" spans="1:8" ht="15.5" x14ac:dyDescent="0.45">
      <c r="D24" s="76"/>
      <c r="E24" s="79"/>
      <c r="H24" s="78"/>
    </row>
    <row r="25" spans="1:8" ht="15.5" x14ac:dyDescent="0.45">
      <c r="B25" s="80" t="s">
        <v>48</v>
      </c>
      <c r="D25" s="76"/>
      <c r="E25" s="77">
        <f>E18-E20-E23</f>
        <v>1002071</v>
      </c>
      <c r="H25" s="78"/>
    </row>
    <row r="26" spans="1:8" ht="15.5" x14ac:dyDescent="0.45">
      <c r="A26" s="6"/>
      <c r="B26" s="6"/>
      <c r="C26" s="6"/>
      <c r="D26" s="76"/>
      <c r="E26" s="77"/>
      <c r="H26" s="78"/>
    </row>
    <row r="27" spans="1:8" ht="15.5" x14ac:dyDescent="0.45">
      <c r="D27" s="76"/>
      <c r="E27" s="81"/>
      <c r="H27" s="78"/>
    </row>
    <row r="28" spans="1:8" ht="15.5" x14ac:dyDescent="0.45">
      <c r="A28" s="73" t="s">
        <v>49</v>
      </c>
      <c r="B28" s="74" t="s">
        <v>50</v>
      </c>
      <c r="D28" s="76"/>
      <c r="E28" s="81"/>
      <c r="H28" s="78"/>
    </row>
    <row r="29" spans="1:8" ht="15.5" x14ac:dyDescent="0.45">
      <c r="D29" s="76"/>
      <c r="H29" s="78"/>
    </row>
    <row r="30" spans="1:8" ht="15.5" x14ac:dyDescent="0.45">
      <c r="B30" s="1" t="s">
        <v>51</v>
      </c>
      <c r="D30" s="76"/>
      <c r="E30" s="82">
        <v>1069723</v>
      </c>
      <c r="H30" s="78"/>
    </row>
    <row r="31" spans="1:8" ht="15.5" x14ac:dyDescent="0.45">
      <c r="D31" s="76"/>
      <c r="E31" s="79"/>
      <c r="H31" s="78"/>
    </row>
    <row r="32" spans="1:8" ht="15.5" x14ac:dyDescent="0.45">
      <c r="B32" s="80" t="s">
        <v>52</v>
      </c>
      <c r="D32" s="76"/>
      <c r="E32" s="81"/>
      <c r="H32" s="78"/>
    </row>
    <row r="33" spans="2:8" ht="15.5" x14ac:dyDescent="0.45">
      <c r="B33" s="1" t="s">
        <v>53</v>
      </c>
      <c r="D33" s="76"/>
      <c r="E33" s="81"/>
      <c r="H33" s="78"/>
    </row>
    <row r="34" spans="2:8" ht="15.5" x14ac:dyDescent="0.45">
      <c r="B34" s="1" t="s">
        <v>54</v>
      </c>
      <c r="D34" s="76"/>
      <c r="E34" s="77">
        <v>242380</v>
      </c>
      <c r="H34" s="78"/>
    </row>
    <row r="35" spans="2:8" ht="15.5" x14ac:dyDescent="0.45">
      <c r="D35" s="76"/>
      <c r="E35" s="81"/>
      <c r="H35" s="78"/>
    </row>
    <row r="36" spans="2:8" ht="15.5" x14ac:dyDescent="0.45">
      <c r="B36" s="80" t="s">
        <v>55</v>
      </c>
      <c r="D36" s="76"/>
      <c r="E36" s="81"/>
      <c r="H36" s="78"/>
    </row>
    <row r="37" spans="2:8" ht="15.5" x14ac:dyDescent="0.45">
      <c r="B37" s="1" t="s">
        <v>56</v>
      </c>
      <c r="D37" s="76"/>
      <c r="H37" s="78"/>
    </row>
    <row r="38" spans="2:8" ht="15.5" x14ac:dyDescent="0.45">
      <c r="B38" s="1" t="s">
        <v>57</v>
      </c>
      <c r="D38" s="76"/>
      <c r="E38" s="77">
        <v>1567</v>
      </c>
      <c r="H38" s="78"/>
    </row>
    <row r="39" spans="2:8" ht="15.5" x14ac:dyDescent="0.45">
      <c r="D39" s="76"/>
      <c r="E39" s="81"/>
      <c r="H39" s="78"/>
    </row>
    <row r="40" spans="2:8" ht="15.5" x14ac:dyDescent="0.45">
      <c r="B40" s="80" t="s">
        <v>58</v>
      </c>
      <c r="D40" s="76"/>
      <c r="E40" s="81"/>
      <c r="H40" s="78"/>
    </row>
    <row r="41" spans="2:8" ht="15.5" x14ac:dyDescent="0.45">
      <c r="B41" s="1" t="s">
        <v>59</v>
      </c>
      <c r="D41" s="76"/>
      <c r="E41" s="77">
        <v>0</v>
      </c>
      <c r="H41" s="78"/>
    </row>
    <row r="42" spans="2:8" ht="15.5" x14ac:dyDescent="0.45">
      <c r="D42" s="76"/>
      <c r="E42" s="81"/>
      <c r="H42" s="78"/>
    </row>
    <row r="43" spans="2:8" ht="15.5" x14ac:dyDescent="0.45">
      <c r="B43" s="80" t="s">
        <v>60</v>
      </c>
      <c r="D43" s="76"/>
      <c r="E43" s="81"/>
      <c r="H43" s="78"/>
    </row>
    <row r="44" spans="2:8" ht="15.5" x14ac:dyDescent="0.45">
      <c r="B44" s="1" t="s">
        <v>61</v>
      </c>
      <c r="D44" s="76"/>
      <c r="E44" s="77">
        <v>316733</v>
      </c>
      <c r="H44" s="78"/>
    </row>
    <row r="45" spans="2:8" ht="15.5" x14ac:dyDescent="0.45">
      <c r="D45" s="76"/>
      <c r="E45" s="81"/>
      <c r="H45" s="78"/>
    </row>
    <row r="46" spans="2:8" ht="15.5" x14ac:dyDescent="0.45">
      <c r="B46" s="80" t="s">
        <v>62</v>
      </c>
      <c r="D46" s="76"/>
      <c r="E46" s="82">
        <v>8196</v>
      </c>
      <c r="H46" s="78"/>
    </row>
    <row r="47" spans="2:8" ht="15.5" x14ac:dyDescent="0.45">
      <c r="D47" s="76"/>
      <c r="E47" s="79"/>
      <c r="H47" s="78"/>
    </row>
    <row r="48" spans="2:8" ht="15.5" x14ac:dyDescent="0.45">
      <c r="B48" s="80" t="s">
        <v>63</v>
      </c>
      <c r="D48" s="76"/>
      <c r="E48" s="79">
        <f>E30+E34+E38+E41-E44-E46</f>
        <v>988741</v>
      </c>
      <c r="H48" s="78"/>
    </row>
    <row r="49" spans="1:8" ht="15.5" x14ac:dyDescent="0.45">
      <c r="A49" s="6"/>
      <c r="B49" s="6"/>
      <c r="C49" s="6"/>
      <c r="D49" s="76"/>
      <c r="E49" s="77"/>
      <c r="H49" s="78"/>
    </row>
    <row r="50" spans="1:8" ht="15.5" x14ac:dyDescent="0.45">
      <c r="D50" s="76"/>
      <c r="H50" s="78"/>
    </row>
    <row r="51" spans="1:8" ht="15.5" x14ac:dyDescent="0.45">
      <c r="A51" s="83" t="s">
        <v>64</v>
      </c>
      <c r="B51" s="1" t="s">
        <v>65</v>
      </c>
      <c r="D51" s="76"/>
      <c r="E51" s="84">
        <f>ROUND(E48/E25,4)</f>
        <v>0.98670000000000002</v>
      </c>
      <c r="H51" s="78"/>
    </row>
    <row r="52" spans="1:8" ht="15.5" x14ac:dyDescent="0.45">
      <c r="D52" s="76"/>
      <c r="E52" s="85"/>
      <c r="H52" s="78"/>
    </row>
    <row r="53" spans="1:8" ht="15.5" x14ac:dyDescent="0.45">
      <c r="A53" s="83" t="s">
        <v>66</v>
      </c>
      <c r="B53" s="1" t="s">
        <v>67</v>
      </c>
      <c r="D53" s="76"/>
      <c r="E53" s="84">
        <f>1-E51</f>
        <v>1.3299999999999979E-2</v>
      </c>
      <c r="H53" s="78"/>
    </row>
    <row r="54" spans="1:8" ht="15.5" x14ac:dyDescent="0.45">
      <c r="D54" s="76"/>
      <c r="E54" s="81"/>
      <c r="H54" s="78"/>
    </row>
    <row r="55" spans="1:8" ht="15.5" x14ac:dyDescent="0.45">
      <c r="A55" s="83" t="s">
        <v>68</v>
      </c>
      <c r="B55" s="1" t="s">
        <v>69</v>
      </c>
      <c r="D55" s="76"/>
      <c r="E55" s="81"/>
      <c r="H55" s="78"/>
    </row>
    <row r="56" spans="1:8" ht="15.5" x14ac:dyDescent="0.45">
      <c r="D56" s="76"/>
      <c r="E56" s="81"/>
      <c r="H56" s="78"/>
    </row>
    <row r="57" spans="1:8" ht="15.5" x14ac:dyDescent="0.45">
      <c r="B57" s="80" t="s">
        <v>70</v>
      </c>
      <c r="D57" s="76"/>
      <c r="E57" s="81"/>
      <c r="H57" s="78"/>
    </row>
    <row r="58" spans="1:8" ht="15.5" x14ac:dyDescent="0.45">
      <c r="B58" s="1" t="s">
        <v>71</v>
      </c>
      <c r="D58" s="76"/>
      <c r="E58" s="86">
        <v>3214</v>
      </c>
      <c r="H58" s="78"/>
    </row>
    <row r="59" spans="1:8" ht="15.5" x14ac:dyDescent="0.45">
      <c r="A59" s="6"/>
      <c r="B59" s="6"/>
      <c r="C59" s="6"/>
      <c r="D59" s="76"/>
      <c r="E59" s="56"/>
      <c r="H59" s="78"/>
    </row>
    <row r="60" spans="1:8" ht="15.5" x14ac:dyDescent="0.45">
      <c r="A60" s="87"/>
      <c r="B60" s="88" t="s">
        <v>72</v>
      </c>
      <c r="C60" s="87"/>
      <c r="D60" s="76"/>
      <c r="E60" s="89"/>
      <c r="H60" s="78"/>
    </row>
    <row r="61" spans="1:8" ht="15.5" x14ac:dyDescent="0.45">
      <c r="D61" s="76"/>
      <c r="E61" s="81"/>
      <c r="H61" s="78"/>
    </row>
    <row r="62" spans="1:8" ht="15.5" x14ac:dyDescent="0.45">
      <c r="A62" s="83" t="s">
        <v>73</v>
      </c>
      <c r="B62" s="1" t="s">
        <v>74</v>
      </c>
      <c r="D62" s="76"/>
      <c r="E62" s="81"/>
      <c r="H62" s="78"/>
    </row>
    <row r="63" spans="1:8" ht="15.5" x14ac:dyDescent="0.45">
      <c r="B63" s="1" t="s">
        <v>75</v>
      </c>
      <c r="D63" s="76"/>
      <c r="E63" s="56"/>
      <c r="H63" s="78"/>
    </row>
    <row r="64" spans="1:8" ht="15.5" x14ac:dyDescent="0.45">
      <c r="B64" s="1" t="s">
        <v>76</v>
      </c>
      <c r="D64" s="76"/>
      <c r="E64" s="81">
        <v>84</v>
      </c>
      <c r="H64" s="78"/>
    </row>
    <row r="65" spans="1:8" ht="15.5" x14ac:dyDescent="0.45">
      <c r="A65" s="6"/>
      <c r="B65" s="6"/>
      <c r="C65" s="6"/>
      <c r="D65" s="76"/>
      <c r="E65" s="77"/>
      <c r="H65" s="78"/>
    </row>
    <row r="66" spans="1:8" ht="15.5" x14ac:dyDescent="0.45">
      <c r="A66" s="6"/>
      <c r="B66" s="72" t="s">
        <v>77</v>
      </c>
      <c r="C66" s="6"/>
      <c r="D66" s="76"/>
      <c r="E66" s="89"/>
      <c r="H66" s="78"/>
    </row>
    <row r="67" spans="1:8" ht="15.5" x14ac:dyDescent="0.45">
      <c r="D67" s="76"/>
      <c r="E67" s="81"/>
      <c r="H67" s="78"/>
    </row>
    <row r="68" spans="1:8" ht="15.5" x14ac:dyDescent="0.45">
      <c r="A68" s="83" t="s">
        <v>78</v>
      </c>
      <c r="B68" s="1" t="s">
        <v>79</v>
      </c>
      <c r="D68" s="76"/>
      <c r="E68" s="90"/>
      <c r="H68" s="78"/>
    </row>
    <row r="69" spans="1:8" ht="15.5" x14ac:dyDescent="0.45">
      <c r="D69" s="76"/>
      <c r="E69" s="90"/>
      <c r="H69" s="78"/>
    </row>
    <row r="70" spans="1:8" ht="15.5" x14ac:dyDescent="0.45">
      <c r="B70" s="1" t="s">
        <v>80</v>
      </c>
      <c r="D70" s="76"/>
      <c r="E70" s="90">
        <f>E58</f>
        <v>3214</v>
      </c>
      <c r="H70" s="78"/>
    </row>
    <row r="71" spans="1:8" ht="15.5" x14ac:dyDescent="0.45">
      <c r="D71" s="76"/>
      <c r="E71" s="90"/>
      <c r="H71" s="78"/>
    </row>
    <row r="72" spans="1:8" ht="15.5" x14ac:dyDescent="0.45">
      <c r="B72" s="80" t="s">
        <v>81</v>
      </c>
      <c r="D72" s="76"/>
      <c r="E72" s="77">
        <f>E64</f>
        <v>84</v>
      </c>
      <c r="H72" s="78"/>
    </row>
    <row r="73" spans="1:8" ht="15.5" x14ac:dyDescent="0.45">
      <c r="D73" s="76"/>
      <c r="E73" s="90"/>
      <c r="H73" s="78"/>
    </row>
    <row r="74" spans="1:8" ht="15.5" x14ac:dyDescent="0.45">
      <c r="B74" s="1" t="s">
        <v>82</v>
      </c>
      <c r="D74" s="76"/>
      <c r="E74" s="90">
        <f>E70+E72</f>
        <v>3298</v>
      </c>
      <c r="H74" s="78"/>
    </row>
    <row r="75" spans="1:8" x14ac:dyDescent="0.25">
      <c r="A75" s="6"/>
      <c r="B75" s="6"/>
      <c r="C75" s="6"/>
      <c r="E75" s="77"/>
      <c r="H75" s="78"/>
    </row>
  </sheetData>
  <printOptions horizontalCentered="1"/>
  <pageMargins left="0.25" right="0.25" top="0.5" bottom="0.5" header="0.5" footer="0.5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I13" sqref="I13"/>
    </sheetView>
  </sheetViews>
  <sheetFormatPr defaultColWidth="9.1796875" defaultRowHeight="12.5" x14ac:dyDescent="0.25"/>
  <cols>
    <col min="1" max="1" width="9.1796875" style="1"/>
    <col min="2" max="2" width="103.1796875" style="1" customWidth="1"/>
    <col min="3" max="3" width="1.54296875" style="1" customWidth="1"/>
    <col min="4" max="4" width="2" style="1" customWidth="1"/>
    <col min="5" max="5" width="11.453125" style="1" bestFit="1" customWidth="1"/>
    <col min="6" max="16384" width="9.1796875" style="1"/>
  </cols>
  <sheetData>
    <row r="1" spans="1:5" ht="13" x14ac:dyDescent="0.3">
      <c r="E1" s="2"/>
    </row>
    <row r="2" spans="1:5" ht="13" x14ac:dyDescent="0.3">
      <c r="A2" s="3" t="s">
        <v>108</v>
      </c>
      <c r="E2" s="4"/>
    </row>
    <row r="3" spans="1:5" ht="13" x14ac:dyDescent="0.3">
      <c r="A3" s="3"/>
      <c r="B3" s="71" t="s">
        <v>83</v>
      </c>
    </row>
    <row r="4" spans="1:5" x14ac:dyDescent="0.25">
      <c r="A4" s="3"/>
      <c r="B4" s="29" t="s">
        <v>1</v>
      </c>
    </row>
    <row r="5" spans="1:5" x14ac:dyDescent="0.25">
      <c r="A5" s="3"/>
      <c r="B5" s="29"/>
    </row>
    <row r="6" spans="1:5" x14ac:dyDescent="0.25">
      <c r="A6" s="3"/>
      <c r="B6" s="91" t="s">
        <v>109</v>
      </c>
      <c r="E6" s="92"/>
    </row>
    <row r="7" spans="1:5" x14ac:dyDescent="0.25">
      <c r="A7" s="3"/>
      <c r="B7" s="91" t="s">
        <v>110</v>
      </c>
    </row>
    <row r="8" spans="1:5" x14ac:dyDescent="0.25">
      <c r="A8" s="3"/>
      <c r="B8" s="91"/>
    </row>
    <row r="9" spans="1:5" x14ac:dyDescent="0.25">
      <c r="A9" s="3"/>
      <c r="B9" s="56"/>
    </row>
    <row r="10" spans="1:5" x14ac:dyDescent="0.25">
      <c r="A10" s="93"/>
    </row>
    <row r="11" spans="1:5" ht="27.75" customHeight="1" x14ac:dyDescent="0.25">
      <c r="A11" s="3"/>
      <c r="B11" s="94"/>
      <c r="E11" s="3"/>
    </row>
    <row r="12" spans="1:5" ht="27.75" customHeight="1" x14ac:dyDescent="0.25">
      <c r="A12" s="3"/>
      <c r="B12" s="94"/>
    </row>
    <row r="13" spans="1:5" ht="27.75" customHeight="1" x14ac:dyDescent="0.25">
      <c r="A13" s="3"/>
      <c r="B13" s="94"/>
    </row>
    <row r="14" spans="1:5" ht="27.75" customHeight="1" x14ac:dyDescent="0.25">
      <c r="A14" s="3"/>
      <c r="B14" s="94"/>
    </row>
    <row r="15" spans="1:5" ht="27.75" customHeight="1" x14ac:dyDescent="0.25">
      <c r="A15" s="3"/>
      <c r="B15" s="94"/>
    </row>
    <row r="16" spans="1:5" ht="27.75" customHeight="1" x14ac:dyDescent="0.25">
      <c r="A16" s="3"/>
      <c r="B16" s="94"/>
    </row>
  </sheetData>
  <printOptions horizontalCentered="1"/>
  <pageMargins left="0.5" right="0.5" top="0.5" bottom="0.5" header="0.5" footer="0.5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1.1 Sch250</vt:lpstr>
      <vt:lpstr>1.2 Part b</vt:lpstr>
      <vt:lpstr>1.3 Footnote</vt:lpstr>
      <vt:lpstr>'1.1 Sch250'!Companies</vt:lpstr>
      <vt:lpstr>'1.1 Sch250'!Print_Area</vt:lpstr>
      <vt:lpstr>'1.2 Part b'!Print_Area</vt:lpstr>
      <vt:lpstr>'1.3 Footnote'!Print_Area</vt:lpstr>
      <vt:lpstr>'1.1 Sch250'!Print_Titles</vt:lpstr>
      <vt:lpstr>'1.1 Sch250'!Sch250_tab2.1withREF</vt:lpstr>
      <vt:lpstr>'1.1 Sch250'!Sch250_tab4A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Hilary Kwok</dc:creator>
  <cp:lastModifiedBy>Pardeep Mann</cp:lastModifiedBy>
  <dcterms:created xsi:type="dcterms:W3CDTF">2022-04-27T17:31:02Z</dcterms:created>
  <dcterms:modified xsi:type="dcterms:W3CDTF">2023-04-27T21:13:38Z</dcterms:modified>
</cp:coreProperties>
</file>