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MRE\Official Active Records\Market Research and Analysis (MKT110)\MR&amp;E Recurring Reports\Annual STB-54 Report\2015\"/>
    </mc:Choice>
  </mc:AlternateContent>
  <bookViews>
    <workbookView xWindow="360" yWindow="120" windowWidth="11340" windowHeight="5520" tabRatio="692"/>
  </bookViews>
  <sheets>
    <sheet name="Form" sheetId="1" r:id="rId1"/>
    <sheet name="Loaded Data" sheetId="2" r:id="rId2"/>
    <sheet name="Terminated Data" sheetId="4" r:id="rId3"/>
    <sheet name="Certification" sheetId="5" r:id="rId4"/>
    <sheet name="Mail To" sheetId="6" r:id="rId5"/>
    <sheet name="Originated" sheetId="8" r:id="rId6"/>
    <sheet name="Terminated" sheetId="7" r:id="rId7"/>
    <sheet name="Instructions" sheetId="11" r:id="rId8"/>
    <sheet name="Supplemental Information" sheetId="10" r:id="rId9"/>
  </sheets>
  <externalReferences>
    <externalReference r:id="rId10"/>
  </externalReferences>
  <definedNames>
    <definedName name="_xlnm.Print_Area" localSheetId="0">Form!$A$1:$H$43</definedName>
  </definedNames>
  <calcPr calcId="152511"/>
</workbook>
</file>

<file path=xl/calcChain.xml><?xml version="1.0" encoding="utf-8"?>
<calcChain xmlns="http://schemas.openxmlformats.org/spreadsheetml/2006/main">
  <c r="E15" i="1" l="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14" i="1"/>
  <c r="D10" i="4" l="1"/>
  <c r="H10" i="4"/>
  <c r="F15" i="1"/>
  <c r="D11" i="4"/>
  <c r="H11" i="4"/>
  <c r="F16" i="1"/>
  <c r="D12" i="4"/>
  <c r="H12" i="4"/>
  <c r="F17" i="1"/>
  <c r="G36" i="5"/>
  <c r="D73" i="4"/>
  <c r="H73" i="4"/>
  <c r="G42" i="1"/>
  <c r="D72" i="4"/>
  <c r="H72" i="4"/>
  <c r="G41" i="1"/>
  <c r="D70" i="4"/>
  <c r="D71" i="4"/>
  <c r="H71" i="4"/>
  <c r="G40" i="1"/>
  <c r="D69" i="4"/>
  <c r="H69" i="4"/>
  <c r="G38" i="1"/>
  <c r="D68" i="4"/>
  <c r="H68" i="4"/>
  <c r="G37" i="1"/>
  <c r="D67" i="4"/>
  <c r="D65" i="4"/>
  <c r="D64" i="4"/>
  <c r="H64" i="4"/>
  <c r="G33" i="1"/>
  <c r="D62" i="4"/>
  <c r="H62" i="4"/>
  <c r="G31" i="1"/>
  <c r="D61" i="4"/>
  <c r="D60" i="4"/>
  <c r="H60" i="4"/>
  <c r="G29" i="1"/>
  <c r="D59" i="4"/>
  <c r="D63" i="4"/>
  <c r="H63" i="4"/>
  <c r="G32" i="1"/>
  <c r="D57" i="4"/>
  <c r="D56" i="4"/>
  <c r="H56" i="4"/>
  <c r="G25" i="1"/>
  <c r="D55" i="4"/>
  <c r="H55" i="4"/>
  <c r="G24" i="1"/>
  <c r="D53" i="4"/>
  <c r="D52" i="4"/>
  <c r="D54" i="4"/>
  <c r="H54" i="4"/>
  <c r="G23" i="1"/>
  <c r="D50" i="4"/>
  <c r="H50" i="4"/>
  <c r="G19" i="1"/>
  <c r="D48" i="4"/>
  <c r="H48" i="4"/>
  <c r="G17" i="1"/>
  <c r="D47" i="4"/>
  <c r="H47" i="4"/>
  <c r="G16" i="1"/>
  <c r="D46" i="4"/>
  <c r="D37" i="4"/>
  <c r="H37" i="4"/>
  <c r="F42" i="1"/>
  <c r="D36" i="4"/>
  <c r="H36" i="4"/>
  <c r="F41" i="1"/>
  <c r="D34" i="4"/>
  <c r="H34" i="4"/>
  <c r="F39" i="1"/>
  <c r="D33" i="4"/>
  <c r="D105" i="4"/>
  <c r="H105" i="4"/>
  <c r="H38" i="1"/>
  <c r="D32" i="4"/>
  <c r="H32" i="4"/>
  <c r="F37" i="1"/>
  <c r="D31" i="4"/>
  <c r="D29" i="4"/>
  <c r="D28" i="4"/>
  <c r="H28" i="4"/>
  <c r="F33" i="1"/>
  <c r="D26" i="4"/>
  <c r="D25" i="4"/>
  <c r="H25" i="4"/>
  <c r="F30" i="1"/>
  <c r="D24" i="4"/>
  <c r="D23" i="4"/>
  <c r="D95" i="4"/>
  <c r="H95" i="4"/>
  <c r="H28" i="1"/>
  <c r="D21" i="4"/>
  <c r="H21" i="4"/>
  <c r="F26" i="1"/>
  <c r="D20" i="4"/>
  <c r="D19" i="4"/>
  <c r="H19" i="4"/>
  <c r="F24" i="1"/>
  <c r="D17" i="4"/>
  <c r="D16" i="4"/>
  <c r="D88" i="4"/>
  <c r="H88" i="4"/>
  <c r="H21" i="1"/>
  <c r="D14" i="4"/>
  <c r="D86" i="4"/>
  <c r="H86" i="4"/>
  <c r="H19" i="1"/>
  <c r="D81" i="4"/>
  <c r="D73" i="2"/>
  <c r="D72" i="2"/>
  <c r="H72" i="2"/>
  <c r="C41" i="1"/>
  <c r="D70" i="2"/>
  <c r="H70" i="2"/>
  <c r="C39" i="1"/>
  <c r="D69" i="2"/>
  <c r="H69" i="2"/>
  <c r="C38" i="1"/>
  <c r="D68" i="2"/>
  <c r="D104" i="2"/>
  <c r="H104" i="2"/>
  <c r="D37" i="1"/>
  <c r="D67" i="2"/>
  <c r="D65" i="2"/>
  <c r="D101" i="2"/>
  <c r="H101" i="2"/>
  <c r="D34" i="1"/>
  <c r="D64" i="2"/>
  <c r="D62" i="2"/>
  <c r="H62" i="2"/>
  <c r="C31" i="1"/>
  <c r="D61" i="2"/>
  <c r="H61" i="2"/>
  <c r="C30" i="1"/>
  <c r="D60" i="2"/>
  <c r="H60" i="2"/>
  <c r="C29" i="1"/>
  <c r="D59" i="2"/>
  <c r="D57" i="2"/>
  <c r="H57" i="2"/>
  <c r="C26" i="1"/>
  <c r="D56" i="2"/>
  <c r="H56" i="2"/>
  <c r="C25" i="1"/>
  <c r="D55" i="2"/>
  <c r="H55" i="2"/>
  <c r="C24" i="1"/>
  <c r="D53" i="2"/>
  <c r="H53" i="2"/>
  <c r="C22" i="1"/>
  <c r="D52" i="2"/>
  <c r="H52" i="2"/>
  <c r="C21" i="1"/>
  <c r="D50" i="2"/>
  <c r="H50" i="2"/>
  <c r="C19" i="1"/>
  <c r="D48" i="2"/>
  <c r="H48" i="2"/>
  <c r="C17" i="1"/>
  <c r="D47" i="2"/>
  <c r="D46" i="2"/>
  <c r="H46" i="2"/>
  <c r="C15" i="1"/>
  <c r="D37" i="2"/>
  <c r="H37" i="2"/>
  <c r="B42" i="1"/>
  <c r="D36" i="2"/>
  <c r="D34" i="2"/>
  <c r="H34" i="2"/>
  <c r="B39" i="1"/>
  <c r="D33" i="2"/>
  <c r="D32" i="2"/>
  <c r="H32" i="2"/>
  <c r="B37" i="1"/>
  <c r="D31" i="2"/>
  <c r="H31" i="2"/>
  <c r="B36" i="1"/>
  <c r="D29" i="2"/>
  <c r="D28" i="2"/>
  <c r="D26" i="2"/>
  <c r="H26" i="2"/>
  <c r="B31" i="1"/>
  <c r="D25" i="2"/>
  <c r="H25" i="2"/>
  <c r="B30" i="1"/>
  <c r="D24" i="2"/>
  <c r="H24" i="2"/>
  <c r="B29" i="1"/>
  <c r="D23" i="2"/>
  <c r="H23" i="2"/>
  <c r="B28" i="1"/>
  <c r="D21" i="2"/>
  <c r="D93" i="2"/>
  <c r="H93" i="2"/>
  <c r="D26" i="1"/>
  <c r="D20" i="2"/>
  <c r="D22" i="2"/>
  <c r="H22" i="2"/>
  <c r="B27" i="1"/>
  <c r="D19" i="2"/>
  <c r="H19" i="2"/>
  <c r="B24" i="1"/>
  <c r="D17" i="2"/>
  <c r="H17" i="2"/>
  <c r="B22" i="1"/>
  <c r="D16" i="2"/>
  <c r="D88" i="2"/>
  <c r="H88" i="2"/>
  <c r="D21" i="1"/>
  <c r="D14" i="2"/>
  <c r="H14" i="2"/>
  <c r="B19" i="1"/>
  <c r="D12" i="2"/>
  <c r="H12" i="2"/>
  <c r="B17" i="1"/>
  <c r="D11" i="2"/>
  <c r="H11" i="2"/>
  <c r="D10" i="2"/>
  <c r="F18" i="4"/>
  <c r="G54" i="4"/>
  <c r="G58" i="4"/>
  <c r="G63" i="4"/>
  <c r="G27" i="4"/>
  <c r="G99" i="4"/>
  <c r="G27" i="2"/>
  <c r="F66" i="4"/>
  <c r="F27" i="4"/>
  <c r="F27" i="2"/>
  <c r="F99" i="2"/>
  <c r="F13" i="4"/>
  <c r="F49" i="4"/>
  <c r="F54" i="4"/>
  <c r="F90" i="4"/>
  <c r="F22" i="4"/>
  <c r="F58" i="4"/>
  <c r="F63" i="4"/>
  <c r="F30" i="4"/>
  <c r="F102" i="4"/>
  <c r="F35" i="4"/>
  <c r="F71" i="4"/>
  <c r="F107" i="4"/>
  <c r="F108" i="4"/>
  <c r="F109" i="4"/>
  <c r="F13" i="2"/>
  <c r="F15" i="2"/>
  <c r="F87" i="2"/>
  <c r="F49" i="2"/>
  <c r="F51" i="2"/>
  <c r="F18" i="2"/>
  <c r="F54" i="2"/>
  <c r="F22" i="2"/>
  <c r="F94" i="2"/>
  <c r="F58" i="2"/>
  <c r="F63" i="2"/>
  <c r="F30" i="2"/>
  <c r="F66" i="2"/>
  <c r="F102" i="2"/>
  <c r="F35" i="2"/>
  <c r="F107" i="2"/>
  <c r="F71" i="2"/>
  <c r="F108" i="2"/>
  <c r="F109" i="2"/>
  <c r="E27" i="4"/>
  <c r="E22" i="4"/>
  <c r="E27" i="2"/>
  <c r="E13" i="2"/>
  <c r="E109" i="4"/>
  <c r="E108" i="4"/>
  <c r="E35" i="4"/>
  <c r="E71" i="4"/>
  <c r="E107" i="4"/>
  <c r="E30" i="4"/>
  <c r="E66" i="4"/>
  <c r="E63" i="4"/>
  <c r="E58" i="4"/>
  <c r="E94" i="4"/>
  <c r="E18" i="4"/>
  <c r="E54" i="4"/>
  <c r="E13" i="4"/>
  <c r="E15" i="4"/>
  <c r="E49" i="4"/>
  <c r="G109" i="4"/>
  <c r="G108" i="4"/>
  <c r="G35" i="4"/>
  <c r="G71" i="4"/>
  <c r="G30" i="4"/>
  <c r="G66" i="4"/>
  <c r="G22" i="4"/>
  <c r="G18" i="4"/>
  <c r="G90" i="4"/>
  <c r="G13" i="4"/>
  <c r="G49" i="4"/>
  <c r="G51" i="4"/>
  <c r="E106" i="4"/>
  <c r="F106" i="4"/>
  <c r="G106" i="4"/>
  <c r="E105" i="4"/>
  <c r="F105" i="4"/>
  <c r="G105" i="4"/>
  <c r="E104" i="4"/>
  <c r="F104" i="4"/>
  <c r="G104" i="4"/>
  <c r="E103" i="4"/>
  <c r="F103" i="4"/>
  <c r="G103" i="4"/>
  <c r="E101" i="4"/>
  <c r="F101" i="4"/>
  <c r="G101" i="4"/>
  <c r="E100" i="4"/>
  <c r="F100" i="4"/>
  <c r="G100" i="4"/>
  <c r="E98" i="4"/>
  <c r="F98" i="4"/>
  <c r="G98" i="4"/>
  <c r="E97" i="4"/>
  <c r="F97" i="4"/>
  <c r="G97" i="4"/>
  <c r="E96" i="4"/>
  <c r="F96" i="4"/>
  <c r="G96" i="4"/>
  <c r="E95" i="4"/>
  <c r="F95" i="4"/>
  <c r="G95" i="4"/>
  <c r="E93" i="4"/>
  <c r="F93" i="4"/>
  <c r="G93" i="4"/>
  <c r="E92" i="4"/>
  <c r="F92" i="4"/>
  <c r="G92" i="4"/>
  <c r="E91" i="4"/>
  <c r="F91" i="4"/>
  <c r="G91" i="4"/>
  <c r="E89" i="4"/>
  <c r="F89" i="4"/>
  <c r="G89" i="4"/>
  <c r="E88" i="4"/>
  <c r="F88" i="4"/>
  <c r="G88" i="4"/>
  <c r="E86" i="4"/>
  <c r="F86" i="4"/>
  <c r="G86" i="4"/>
  <c r="E84" i="4"/>
  <c r="F84" i="4"/>
  <c r="G84" i="4"/>
  <c r="E83" i="4"/>
  <c r="F83" i="4"/>
  <c r="G83" i="4"/>
  <c r="E82" i="4"/>
  <c r="F82" i="4"/>
  <c r="G82" i="4"/>
  <c r="E81" i="4"/>
  <c r="H81" i="4"/>
  <c r="H14" i="1"/>
  <c r="F81" i="4"/>
  <c r="G81" i="4"/>
  <c r="H70" i="4"/>
  <c r="G39" i="1"/>
  <c r="H61" i="4"/>
  <c r="G30" i="1"/>
  <c r="H57" i="4"/>
  <c r="G26" i="1"/>
  <c r="H45" i="4"/>
  <c r="G14" i="1"/>
  <c r="H9" i="4"/>
  <c r="F14" i="1"/>
  <c r="E83" i="2"/>
  <c r="F83" i="2"/>
  <c r="G83" i="2"/>
  <c r="E84" i="2"/>
  <c r="F84" i="2"/>
  <c r="G84" i="2"/>
  <c r="E49" i="2"/>
  <c r="E51" i="2"/>
  <c r="F85" i="2"/>
  <c r="E86" i="2"/>
  <c r="F86" i="2"/>
  <c r="G86" i="2"/>
  <c r="E88" i="2"/>
  <c r="F88" i="2"/>
  <c r="G88" i="2"/>
  <c r="E89" i="2"/>
  <c r="F89" i="2"/>
  <c r="G89" i="2"/>
  <c r="E18" i="2"/>
  <c r="E54" i="2"/>
  <c r="E90" i="2"/>
  <c r="E91" i="2"/>
  <c r="F91" i="2"/>
  <c r="G91" i="2"/>
  <c r="E92" i="2"/>
  <c r="F92" i="2"/>
  <c r="G92" i="2"/>
  <c r="E93" i="2"/>
  <c r="F93" i="2"/>
  <c r="G93" i="2"/>
  <c r="E22" i="2"/>
  <c r="E58" i="2"/>
  <c r="E94" i="2"/>
  <c r="E95" i="2"/>
  <c r="F95" i="2"/>
  <c r="G95" i="2"/>
  <c r="E96" i="2"/>
  <c r="F96" i="2"/>
  <c r="G96" i="2"/>
  <c r="E97" i="2"/>
  <c r="F97" i="2"/>
  <c r="G97" i="2"/>
  <c r="E98" i="2"/>
  <c r="F98" i="2"/>
  <c r="G98" i="2"/>
  <c r="E63" i="2"/>
  <c r="E99" i="2"/>
  <c r="E100" i="2"/>
  <c r="F100" i="2"/>
  <c r="G100" i="2"/>
  <c r="E101" i="2"/>
  <c r="F101" i="2"/>
  <c r="G101" i="2"/>
  <c r="E30" i="2"/>
  <c r="E66" i="2"/>
  <c r="E103" i="2"/>
  <c r="F103" i="2"/>
  <c r="G103" i="2"/>
  <c r="E104" i="2"/>
  <c r="F104" i="2"/>
  <c r="G104" i="2"/>
  <c r="E105" i="2"/>
  <c r="F105" i="2"/>
  <c r="G105" i="2"/>
  <c r="E106" i="2"/>
  <c r="F106" i="2"/>
  <c r="G106" i="2"/>
  <c r="E35" i="2"/>
  <c r="E71" i="2"/>
  <c r="E108" i="2"/>
  <c r="G108" i="2"/>
  <c r="E109" i="2"/>
  <c r="G109" i="2"/>
  <c r="E82" i="2"/>
  <c r="F82" i="2"/>
  <c r="G82" i="2"/>
  <c r="E81" i="2"/>
  <c r="F81" i="2"/>
  <c r="G81" i="2"/>
  <c r="H81" i="2"/>
  <c r="D14" i="1"/>
  <c r="D81" i="2"/>
  <c r="G71" i="2"/>
  <c r="G66" i="2"/>
  <c r="G63" i="2"/>
  <c r="G99" i="2"/>
  <c r="G58" i="2"/>
  <c r="G54" i="2"/>
  <c r="G49" i="2"/>
  <c r="G51" i="2"/>
  <c r="G30" i="2"/>
  <c r="G35" i="2"/>
  <c r="G22" i="2"/>
  <c r="G94" i="2"/>
  <c r="G18" i="2"/>
  <c r="G90" i="2"/>
  <c r="G13" i="2"/>
  <c r="G15" i="2"/>
  <c r="H45" i="2"/>
  <c r="C14" i="1"/>
  <c r="H9" i="2"/>
  <c r="B14" i="1"/>
  <c r="G94" i="4"/>
  <c r="G74" i="4"/>
  <c r="G102" i="2"/>
  <c r="H65" i="4"/>
  <c r="G34" i="1"/>
  <c r="H33" i="2"/>
  <c r="B38" i="1"/>
  <c r="B16" i="1"/>
  <c r="F99" i="4"/>
  <c r="F74" i="2"/>
  <c r="F51" i="4"/>
  <c r="F94" i="4"/>
  <c r="G107" i="2"/>
  <c r="G102" i="4"/>
  <c r="E15" i="2"/>
  <c r="E87" i="2"/>
  <c r="F74" i="4"/>
  <c r="H17" i="4"/>
  <c r="F22" i="1"/>
  <c r="D104" i="4"/>
  <c r="H104" i="4"/>
  <c r="H37" i="1"/>
  <c r="D58" i="4"/>
  <c r="H58" i="4"/>
  <c r="G27" i="1"/>
  <c r="H31" i="4"/>
  <c r="F36" i="1"/>
  <c r="H33" i="4"/>
  <c r="F38" i="1"/>
  <c r="D91" i="4"/>
  <c r="H91" i="4"/>
  <c r="H24" i="1"/>
  <c r="D96" i="4"/>
  <c r="H96" i="4"/>
  <c r="H29" i="1"/>
  <c r="H24" i="4"/>
  <c r="F29" i="1"/>
  <c r="D108" i="2"/>
  <c r="H108" i="2"/>
  <c r="D41" i="1"/>
  <c r="D106" i="2"/>
  <c r="H106" i="2"/>
  <c r="D39" i="1"/>
  <c r="D109" i="2"/>
  <c r="H109" i="2"/>
  <c r="D42" i="1"/>
  <c r="H73" i="2"/>
  <c r="C42" i="1"/>
  <c r="D54" i="2"/>
  <c r="H54" i="2"/>
  <c r="C23" i="1"/>
  <c r="D35" i="2"/>
  <c r="D98" i="2"/>
  <c r="H98" i="2"/>
  <c r="D31" i="1"/>
  <c r="D103" i="2"/>
  <c r="H103" i="2"/>
  <c r="D36" i="1"/>
  <c r="H21" i="2"/>
  <c r="B26" i="1"/>
  <c r="D86" i="2"/>
  <c r="H86" i="2"/>
  <c r="D19" i="1"/>
  <c r="D84" i="2"/>
  <c r="H84" i="2"/>
  <c r="D17" i="1"/>
  <c r="D91" i="2"/>
  <c r="H91" i="2"/>
  <c r="D24" i="1"/>
  <c r="D97" i="2"/>
  <c r="H97" i="2"/>
  <c r="D30" i="1"/>
  <c r="H65" i="2"/>
  <c r="C34" i="1"/>
  <c r="H16" i="2"/>
  <c r="B21" i="1"/>
  <c r="H36" i="2"/>
  <c r="B41" i="1"/>
  <c r="H28" i="2"/>
  <c r="B33" i="1"/>
  <c r="D18" i="4"/>
  <c r="D90" i="4"/>
  <c r="H90" i="4"/>
  <c r="H23" i="1"/>
  <c r="D98" i="4"/>
  <c r="H98" i="4"/>
  <c r="H31" i="1"/>
  <c r="D93" i="4"/>
  <c r="H93" i="4"/>
  <c r="H26" i="1"/>
  <c r="H16" i="4"/>
  <c r="F21" i="1"/>
  <c r="D103" i="4"/>
  <c r="H103" i="4"/>
  <c r="H36" i="1"/>
  <c r="H18" i="4"/>
  <c r="F23" i="1"/>
  <c r="H46" i="4"/>
  <c r="G15" i="1"/>
  <c r="D101" i="4"/>
  <c r="H101" i="4"/>
  <c r="H34" i="1"/>
  <c r="H29" i="4"/>
  <c r="F34" i="1"/>
  <c r="D84" i="4"/>
  <c r="H84" i="4"/>
  <c r="H17" i="1"/>
  <c r="H26" i="4"/>
  <c r="F31" i="1"/>
  <c r="H59" i="4"/>
  <c r="G28" i="1"/>
  <c r="H67" i="4"/>
  <c r="G36" i="1"/>
  <c r="D100" i="4"/>
  <c r="H100" i="4"/>
  <c r="H33" i="1"/>
  <c r="H52" i="4"/>
  <c r="G21" i="1"/>
  <c r="D66" i="4"/>
  <c r="D30" i="4"/>
  <c r="D102" i="4"/>
  <c r="H102" i="4"/>
  <c r="H35" i="1"/>
  <c r="D106" i="4"/>
  <c r="H106" i="4"/>
  <c r="H39" i="1"/>
  <c r="D35" i="4"/>
  <c r="D107" i="4"/>
  <c r="H107" i="4"/>
  <c r="H40" i="1"/>
  <c r="H66" i="4"/>
  <c r="G35" i="1"/>
  <c r="H20" i="2"/>
  <c r="B25" i="1"/>
  <c r="D92" i="2"/>
  <c r="H92" i="2"/>
  <c r="D25" i="1"/>
  <c r="D18" i="2"/>
  <c r="H18" i="2"/>
  <c r="B23" i="1"/>
  <c r="E87" i="4"/>
  <c r="F38" i="2"/>
  <c r="G85" i="2"/>
  <c r="E51" i="4"/>
  <c r="E85" i="4"/>
  <c r="E90" i="4"/>
  <c r="E102" i="4"/>
  <c r="D13" i="2"/>
  <c r="H13" i="2"/>
  <c r="B18" i="1"/>
  <c r="H10" i="2"/>
  <c r="B15" i="1"/>
  <c r="H29" i="2"/>
  <c r="B34" i="1"/>
  <c r="D30" i="2"/>
  <c r="H59" i="2"/>
  <c r="C28" i="1"/>
  <c r="H20" i="4"/>
  <c r="F25" i="1"/>
  <c r="D22" i="4"/>
  <c r="D97" i="4"/>
  <c r="H97" i="4"/>
  <c r="H30" i="1"/>
  <c r="H47" i="2"/>
  <c r="C16" i="1"/>
  <c r="H64" i="2"/>
  <c r="C33" i="1"/>
  <c r="H30" i="4"/>
  <c r="F35" i="1"/>
  <c r="D100" i="2"/>
  <c r="H100" i="2"/>
  <c r="D33" i="1"/>
  <c r="D105" i="2"/>
  <c r="H105" i="2"/>
  <c r="D38" i="1"/>
  <c r="E85" i="2"/>
  <c r="G74" i="2"/>
  <c r="E110" i="2"/>
  <c r="E102" i="2"/>
  <c r="E38" i="2"/>
  <c r="G107" i="4"/>
  <c r="E38" i="4"/>
  <c r="E99" i="4"/>
  <c r="E110" i="4"/>
  <c r="F90" i="2"/>
  <c r="F110" i="2"/>
  <c r="H67" i="2"/>
  <c r="C36" i="1"/>
  <c r="H35" i="4"/>
  <c r="F40" i="1"/>
  <c r="D89" i="4"/>
  <c r="H89" i="4"/>
  <c r="H22" i="1"/>
  <c r="H53" i="4"/>
  <c r="G22" i="1"/>
  <c r="G87" i="2"/>
  <c r="G110" i="2"/>
  <c r="E74" i="2"/>
  <c r="E107" i="2"/>
  <c r="G85" i="4"/>
  <c r="G15" i="4"/>
  <c r="G87" i="4"/>
  <c r="E74" i="4"/>
  <c r="F15" i="4"/>
  <c r="F85" i="4"/>
  <c r="G38" i="2"/>
  <c r="H23" i="4"/>
  <c r="F28" i="1"/>
  <c r="D83" i="2"/>
  <c r="H83" i="2"/>
  <c r="D16" i="1"/>
  <c r="D82" i="4"/>
  <c r="H82" i="4"/>
  <c r="H15" i="1"/>
  <c r="G38" i="4"/>
  <c r="G110" i="4"/>
  <c r="H22" i="4"/>
  <c r="F27" i="1"/>
  <c r="H30" i="2"/>
  <c r="B35" i="1"/>
  <c r="F38" i="4"/>
  <c r="F87" i="4"/>
  <c r="F110" i="4"/>
  <c r="D109" i="4"/>
  <c r="D13" i="4"/>
  <c r="D27" i="4"/>
  <c r="D83" i="4"/>
  <c r="H83" i="4"/>
  <c r="H16" i="1"/>
  <c r="D92" i="4"/>
  <c r="H92" i="4"/>
  <c r="H25" i="1"/>
  <c r="H14" i="4"/>
  <c r="F19" i="1"/>
  <c r="D108" i="4"/>
  <c r="H108" i="4"/>
  <c r="H41" i="1"/>
  <c r="D94" i="4"/>
  <c r="H94" i="4"/>
  <c r="H27" i="1"/>
  <c r="D49" i="4"/>
  <c r="D66" i="2"/>
  <c r="D95" i="2"/>
  <c r="H95" i="2"/>
  <c r="D28" i="1"/>
  <c r="D63" i="2"/>
  <c r="H63" i="2"/>
  <c r="C32" i="1"/>
  <c r="D89" i="2"/>
  <c r="H89" i="2"/>
  <c r="D22" i="1"/>
  <c r="D85" i="2"/>
  <c r="H85" i="2"/>
  <c r="D18" i="1"/>
  <c r="D15" i="2"/>
  <c r="D49" i="2"/>
  <c r="D82" i="2"/>
  <c r="H82" i="2"/>
  <c r="D15" i="1"/>
  <c r="D90" i="2"/>
  <c r="H90" i="2"/>
  <c r="D23" i="1"/>
  <c r="D58" i="2"/>
  <c r="H58" i="2"/>
  <c r="C27" i="1"/>
  <c r="D96" i="2"/>
  <c r="H96" i="2"/>
  <c r="D29" i="1"/>
  <c r="H35" i="2"/>
  <c r="B40" i="1"/>
  <c r="H68" i="2"/>
  <c r="C37" i="1"/>
  <c r="D71" i="2"/>
  <c r="D27" i="2"/>
  <c r="H27" i="4"/>
  <c r="F32" i="1"/>
  <c r="D99" i="4"/>
  <c r="H99" i="4"/>
  <c r="H32" i="1"/>
  <c r="D51" i="4"/>
  <c r="H49" i="4"/>
  <c r="G18" i="1"/>
  <c r="D38" i="4"/>
  <c r="D15" i="4"/>
  <c r="D85" i="4"/>
  <c r="H85" i="4"/>
  <c r="H18" i="1"/>
  <c r="H13" i="4"/>
  <c r="F18" i="1"/>
  <c r="H109" i="4"/>
  <c r="H42" i="1"/>
  <c r="H66" i="2"/>
  <c r="C35" i="1"/>
  <c r="D102" i="2"/>
  <c r="H102" i="2"/>
  <c r="D35" i="1"/>
  <c r="D99" i="2"/>
  <c r="H99" i="2"/>
  <c r="D32" i="1"/>
  <c r="H27" i="2"/>
  <c r="B32" i="1"/>
  <c r="H49" i="2"/>
  <c r="C18" i="1"/>
  <c r="D51" i="2"/>
  <c r="H51" i="2"/>
  <c r="C20" i="1"/>
  <c r="D38" i="2"/>
  <c r="H15" i="2"/>
  <c r="B20" i="1"/>
  <c r="D87" i="2"/>
  <c r="H87" i="2"/>
  <c r="D20" i="1"/>
  <c r="H71" i="2"/>
  <c r="C40" i="1"/>
  <c r="D74" i="2"/>
  <c r="D94" i="2"/>
  <c r="H94" i="2"/>
  <c r="D27" i="1"/>
  <c r="D107" i="2"/>
  <c r="H51" i="4"/>
  <c r="G20" i="1"/>
  <c r="D74" i="4"/>
  <c r="D87" i="4"/>
  <c r="H15" i="4"/>
  <c r="F20" i="1"/>
  <c r="D39" i="4"/>
  <c r="H38" i="4"/>
  <c r="F43" i="1"/>
  <c r="D110" i="2"/>
  <c r="H107" i="2"/>
  <c r="D40" i="1"/>
  <c r="D75" i="2"/>
  <c r="H74" i="2"/>
  <c r="C43" i="1"/>
  <c r="D39" i="2"/>
  <c r="H38" i="2"/>
  <c r="B43" i="1"/>
  <c r="H87" i="4"/>
  <c r="H20" i="1"/>
  <c r="D110" i="4"/>
  <c r="H74" i="4"/>
  <c r="G43" i="1"/>
  <c r="D75" i="4"/>
  <c r="H110" i="2"/>
  <c r="D43" i="1"/>
  <c r="D111" i="2"/>
  <c r="D111" i="4"/>
  <c r="H110" i="4"/>
  <c r="H43" i="1"/>
</calcChain>
</file>

<file path=xl/sharedStrings.xml><?xml version="1.0" encoding="utf-8"?>
<sst xmlns="http://schemas.openxmlformats.org/spreadsheetml/2006/main" count="471" uniqueCount="190">
  <si>
    <t>SURFACE TRANSPORTATION BOARD</t>
  </si>
  <si>
    <t>ANNUAL REPORT OF CARS LOADED AND CARS TERMINATED</t>
  </si>
  <si>
    <t>(FORM STB-54)</t>
  </si>
  <si>
    <t>Section A</t>
  </si>
  <si>
    <t>Loaded</t>
  </si>
  <si>
    <t>Section B</t>
  </si>
  <si>
    <t>Terminated-on-line</t>
  </si>
  <si>
    <t>Cars</t>
  </si>
  <si>
    <t>Total</t>
  </si>
  <si>
    <t>Railroad</t>
  </si>
  <si>
    <t>Private</t>
  </si>
  <si>
    <t>(A1)</t>
  </si>
  <si>
    <t>(A2)</t>
  </si>
  <si>
    <t>(A3)</t>
  </si>
  <si>
    <t>(B1)</t>
  </si>
  <si>
    <t>(B2)</t>
  </si>
  <si>
    <t>(B3)</t>
  </si>
  <si>
    <t>Plain 40' Box</t>
  </si>
  <si>
    <t>Plain 50' ND Box</t>
  </si>
  <si>
    <t>Plain 50' WD Box</t>
  </si>
  <si>
    <t>Plain 60' or Longer</t>
  </si>
  <si>
    <t>TOTAL PLAIN BOX</t>
  </si>
  <si>
    <t>EQUIPPED BOX</t>
  </si>
  <si>
    <t>TOTAL BOX</t>
  </si>
  <si>
    <t>Cov Hoppers under 4000 cu</t>
  </si>
  <si>
    <t>Cov Hoppers 4000 cu &amp; over</t>
  </si>
  <si>
    <t>TOTAL COV HOPPERS</t>
  </si>
  <si>
    <t>Insulated Equipped Box</t>
  </si>
  <si>
    <t>Non-Mechanical Refgrs</t>
  </si>
  <si>
    <t>Mechanical Refgrs</t>
  </si>
  <si>
    <t>TOTAL REFRIGERATORS</t>
  </si>
  <si>
    <t>Plain Gondolas Under 61'</t>
  </si>
  <si>
    <t>GT 36' &amp; over</t>
  </si>
  <si>
    <t>Plain Gondolas 61' or over</t>
  </si>
  <si>
    <t>Equipped Gondolas</t>
  </si>
  <si>
    <t>TOTAL ALL GONDOLAS</t>
  </si>
  <si>
    <t>Hoppers (General Service)</t>
  </si>
  <si>
    <t>Hoppers (Special Service)</t>
  </si>
  <si>
    <t>Total Hoppers</t>
  </si>
  <si>
    <t>Flats (General Service)</t>
  </si>
  <si>
    <t>Flats Multi-Level (FA)</t>
  </si>
  <si>
    <t>Flats TOFC/COFC (FA) (FCA)</t>
  </si>
  <si>
    <t>Other Class "F" exc. FL</t>
  </si>
  <si>
    <t>TOTAL FLATS</t>
  </si>
  <si>
    <t>TOTAL TANKS</t>
  </si>
  <si>
    <t>ALL OTHERS</t>
  </si>
  <si>
    <t>GRAND TOTAL</t>
  </si>
  <si>
    <r>
      <t xml:space="preserve">TYPE LOADING OF           REVENUE FREIGHT              CARS BY TYPE                </t>
    </r>
    <r>
      <rPr>
        <sz val="8"/>
        <rFont val="Arial"/>
        <family val="2"/>
      </rPr>
      <t xml:space="preserve">                (See instructions on back)</t>
    </r>
  </si>
  <si>
    <t>TOTAL CARS REVENUE AND NON-REVENUE FREIGHT</t>
  </si>
  <si>
    <t>Raw Data</t>
  </si>
  <si>
    <t>Total Cars Revenue and Non Revenue Freight</t>
  </si>
  <si>
    <t>Terminated</t>
  </si>
  <si>
    <t>ANNUAL REPORT OF CARS LOADED AND CARS TERMINATAED</t>
  </si>
  <si>
    <t>FORM STB-54</t>
  </si>
  <si>
    <t>CERTIFICATION</t>
  </si>
  <si>
    <t>I, the undersigned</t>
  </si>
  <si>
    <t>of the</t>
  </si>
  <si>
    <t>Company,</t>
  </si>
  <si>
    <t>promulgated by the Surface Transportation Board.</t>
  </si>
  <si>
    <t>NAME (type or print)</t>
  </si>
  <si>
    <t>SIGNATURE</t>
  </si>
  <si>
    <t>ADDRESS</t>
  </si>
  <si>
    <t>DATE</t>
  </si>
  <si>
    <t>CITY, STATE, ZIP</t>
  </si>
  <si>
    <t>TELEPHONE NUMBER (including area code)</t>
  </si>
  <si>
    <t>Norfolk Southern Corporation</t>
  </si>
  <si>
    <t>3 Commercial Place</t>
  </si>
  <si>
    <t>Norfolk, VA  23510</t>
  </si>
  <si>
    <t>Jeff Warren</t>
  </si>
  <si>
    <t>1925 K Street NW</t>
  </si>
  <si>
    <t>Washington, DC  20423</t>
  </si>
  <si>
    <t>(202) 565-1533</t>
  </si>
  <si>
    <t>(202) 565-9000  (fax)</t>
  </si>
  <si>
    <r>
      <t xml:space="preserve">REVENUE FREIGHT CARS TERMINATED BY TYPES            </t>
    </r>
    <r>
      <rPr>
        <sz val="8"/>
        <rFont val="Arial"/>
        <family val="2"/>
      </rPr>
      <t>(See instructions on back)</t>
    </r>
  </si>
  <si>
    <t>(202) 565-1717</t>
  </si>
  <si>
    <t>Suite 500</t>
  </si>
  <si>
    <t>Add Nikki Burris at NS to the distribution.</t>
  </si>
  <si>
    <t>Surface Transportation Board</t>
  </si>
  <si>
    <t>1Q08</t>
  </si>
  <si>
    <t>2Q08</t>
  </si>
  <si>
    <t>3Q08</t>
  </si>
  <si>
    <t>4Q08</t>
  </si>
  <si>
    <r>
      <t xml:space="preserve">RAILROAD  </t>
    </r>
    <r>
      <rPr>
        <u/>
        <sz val="12"/>
        <rFont val="Arial"/>
        <family val="2"/>
      </rPr>
      <t>Norfolk Southern</t>
    </r>
  </si>
  <si>
    <t>Liesl McLemore</t>
  </si>
  <si>
    <t>(757) 629-2745</t>
  </si>
  <si>
    <t>RR Owned</t>
  </si>
  <si>
    <t>Trans Wb Sn</t>
  </si>
  <si>
    <t>Plain 50 FT ND Box</t>
  </si>
  <si>
    <t>Plain 50 FT WD Box</t>
  </si>
  <si>
    <t>Plain 60 FT or Longer</t>
  </si>
  <si>
    <t>All Equipped Box</t>
  </si>
  <si>
    <t>Cov Hoppers Under 4000 CCU</t>
  </si>
  <si>
    <t>Cov Hoppers 4000 CU and Over</t>
  </si>
  <si>
    <t>Plain Gondolas Under 61 FT</t>
  </si>
  <si>
    <t>Plain Gondolas 61 FT/Longer</t>
  </si>
  <si>
    <t>GT 36 FT and Over</t>
  </si>
  <si>
    <t>Hoppers, General Service</t>
  </si>
  <si>
    <t>Hoppers, Special Service</t>
  </si>
  <si>
    <t>Flats, General Service</t>
  </si>
  <si>
    <t>Flats, Multi-Level</t>
  </si>
  <si>
    <t>Flats, TOFC, FC</t>
  </si>
  <si>
    <t>Other Class F, except FL</t>
  </si>
  <si>
    <t>Tanks</t>
  </si>
  <si>
    <t>All Others</t>
  </si>
  <si>
    <t>Check</t>
  </si>
  <si>
    <t>check</t>
  </si>
  <si>
    <t>Form STB-54 - Annual Report of Cars Loaded and Cars Terminated</t>
  </si>
  <si>
    <t>All Class I railroads are required to submit to the Surface Transportation Board (STB) an Annual Report of Cars Loaded and Cars Terminated (Form STB-54). Form STB-54 requires Class I railroads to report the number of cars loaded and terminated, by car type, during each calendar year and is due 90 days after the end of the reporting year (March 31). The data are required to support the Uniform Railroad Costing System (URCS). URCS is the STB's general purpose railroad costing system which is used to develop estimates of Class I railroad costs for a variety of STB functions. For more information, please contact Marcin Skomial at (202) 245-0344 or at economic.data@stb.dot.gov. Click here to view.</t>
  </si>
  <si>
    <t>Blank Form STB-54</t>
  </si>
  <si>
    <t>PDF</t>
  </si>
  <si>
    <t>Excel (xlsx)</t>
  </si>
  <si>
    <r>
      <t xml:space="preserve">state that the </t>
    </r>
    <r>
      <rPr>
        <i/>
        <sz val="10"/>
        <rFont val="Arial"/>
        <family val="2"/>
      </rPr>
      <t xml:space="preserve">Annual Report of Cars Loaded and Cars Terminated </t>
    </r>
    <r>
      <rPr>
        <sz val="10"/>
        <rFont val="Arial"/>
        <family val="2"/>
      </rPr>
      <t>(Form STB-54) was prepared</t>
    </r>
  </si>
  <si>
    <t>by me or under my supervision; that I have carefully examined it; and on the basis of my</t>
  </si>
  <si>
    <t>knowledge and belief I declare it to be full, true and correct statement of the operating statistics</t>
  </si>
  <si>
    <t>named and that the various items here reported were determined in accordance with the rules</t>
  </si>
  <si>
    <t>For year ending December 31, 2015</t>
  </si>
  <si>
    <r>
      <rPr>
        <b/>
        <sz val="14"/>
        <rFont val="Times New Roman"/>
      </rPr>
      <t>Supplemental Information about the Annual Report of Cars Loaded and Cars Terminated (Form STB-54)</t>
    </r>
  </si>
  <si>
    <r>
      <rPr>
        <sz val="12"/>
        <rFont val="Times New Roman"/>
      </rPr>
      <t xml:space="preserve">The following information is provided in compliance with OMB requirements and pursuant to the Paperwork Reduction Act of 1995, 44 U.S.C. </t>
    </r>
    <r>
      <rPr>
        <sz val="12"/>
        <rFont val="Calibri"/>
      </rPr>
      <t>§§</t>
    </r>
    <r>
      <rPr>
        <sz val="12"/>
        <rFont val="Times New Roman"/>
      </rPr>
      <t xml:space="preserve"> 3501-3519 (PRA):</t>
    </r>
  </si>
  <si>
    <r>
      <rPr>
        <sz val="10"/>
        <rFont val="Arial"/>
      </rPr>
      <t xml:space="preserve">This information collection is mandatory pursuant to 49 U.S.C. </t>
    </r>
    <r>
      <rPr>
        <sz val="10"/>
        <rFont val="Calibri"/>
      </rPr>
      <t>§</t>
    </r>
    <r>
      <rPr>
        <sz val="10"/>
        <rFont val="Arial"/>
      </rPr>
      <t xml:space="preserve"> 11162 and 49 C.F.R. </t>
    </r>
    <r>
      <rPr>
        <sz val="10"/>
        <rFont val="Calibri"/>
      </rPr>
      <t>§</t>
    </r>
    <r>
      <rPr>
        <sz val="10"/>
        <rFont val="Arial"/>
      </rPr>
      <t xml:space="preserve"> 1247. The estimated hour burden for filing this report is four hours per report.  The Board uses information in this report to forecast labor costs and measure the efficiency of the reporting railroads.  Information in this report is entered into the Board's Uniform Rail Costing System (URCS), which is a cost measurement methodology.  URCS was developed by the Board pursuant to 49 U.S.C. § 11161 and is used as a tool in rail rate proceedings to calculate the variable costs associated with providing a particular service in accordance with 49 U.S.C. § 10707(d).  The Board also uses URCS to analyze the information that it obtains through the annual railroad industry waybill sample, see 49 C.F.R .§ 1244, and in railroad  and in railroad abandonment proceedings to measure off-branch costs in accordance with 49 C.F.R. § 1152.32(n). In addition, many other capital Federal agencies and industry groups, including the Department of Transportation and the Association of American Railroads (AAR), depend on Form STB-54 for information regarding the number of cars loaded and terminated on the reporting carrier's line. All information collected through this report is available to the public.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(2140-0011) should be directed to Paperwork Reduction Officer, Surface Transportation Board, 395 E Street, S.W ., Washington, D.C. 20423-0001.</t>
    </r>
  </si>
  <si>
    <r>
      <rPr>
        <sz val="9"/>
        <rFont val="Calibri"/>
      </rPr>
      <t>SURFACE TRANSPORTATION BOARD REPORT FORM STB-54 INSTRUCTIONS</t>
    </r>
  </si>
  <si>
    <r>
      <rPr>
        <b/>
        <u/>
        <sz val="9"/>
        <rFont val="Calibri"/>
      </rPr>
      <t>SECTION A: CARS LOADED</t>
    </r>
  </si>
  <si>
    <t>Section A covers each time a revenue freight car (railroad or private) is loaded with either revenue or non-revenue commodities. The types of cars to be included are listed below by mechanical designations, car type codes, and appropriate line code.</t>
  </si>
  <si>
    <t>1.      Report total number of cars loaded for initial road haul on your railroad, by types, separated between loads in railroad cars and loads in private cars, during the year ended at midnight December 31, including cars received under load from dependent short lines; also including company material of reporting road or other non- revenue freight when loaded in revenue cars. Cars loaded with empty trailers or containers, twenty (20) feet or over in length, should be included.</t>
  </si>
  <si>
    <r>
      <rPr>
        <sz val="8"/>
        <rFont val="Calibri"/>
      </rPr>
      <t>2.      Cars loaded in switching service for initial road haul movement by connections to be reported by the road haul carrier performing the billing of the cars.</t>
    </r>
  </si>
  <si>
    <r>
      <rPr>
        <sz val="8"/>
        <rFont val="Calibri"/>
      </rPr>
      <t>3.      Cars loaded for intra or interterminal switch movement only (no road haul) to be reported by the loading road.</t>
    </r>
  </si>
  <si>
    <r>
      <rPr>
        <b/>
        <u/>
        <sz val="9"/>
        <rFont val="Calibri"/>
      </rPr>
      <t>SECTION B: CARS TERMINATED</t>
    </r>
  </si>
  <si>
    <t>1.      Report total number of loads terminated on line, by types, separated between railroad cars and private cars, during the last    calendar year ending at midnight December 31,including cars delivered to dependent short lines for unloading; also company material of reporting road or other non-revenue commodities when unloaded from revenue cars.  Count should include cars from which empty piggyback trailers or containers, twenty (20) feet or over in length, are unloaded. Loaded cars delivered to a connection for switch delivery which received final road haul on your railroad should be reported as terminated on your line. Conversely, loaded cars which you receive from a connection for switch delivery should not be reported as terminated on your line.  All loads which you originate in switch service for intra-or inter-terminal switch delivery should also be reported as terminated on your line.</t>
  </si>
  <si>
    <r>
      <rPr>
        <sz val="7"/>
        <rFont val="Calibri"/>
      </rPr>
      <t>TYPES OF REVENUE CARS REPORTED ON FORM STB – 54</t>
    </r>
  </si>
  <si>
    <r>
      <rPr>
        <sz val="7"/>
        <rFont val="Calibri"/>
      </rPr>
      <t>Report on
Form Line</t>
    </r>
  </si>
  <si>
    <r>
      <rPr>
        <sz val="7"/>
        <rFont val="Calibri"/>
      </rPr>
      <t>Mechanical Designation and Description</t>
    </r>
  </si>
  <si>
    <r>
      <rPr>
        <sz val="7"/>
        <rFont val="Calibri"/>
      </rPr>
      <t>AAR Equipment Type Codes</t>
    </r>
  </si>
  <si>
    <r>
      <rPr>
        <sz val="7"/>
        <rFont val="Calibri"/>
      </rPr>
      <t>BOX</t>
    </r>
  </si>
  <si>
    <r>
      <rPr>
        <sz val="7"/>
        <rFont val="Calibri"/>
      </rPr>
      <t>Plain - 40 Foot XM, XMI - Less Than 49' Inside Length</t>
    </r>
  </si>
  <si>
    <r>
      <rPr>
        <sz val="7"/>
        <rFont val="Calibri"/>
      </rPr>
      <t>B1_ _, B2_ _</t>
    </r>
  </si>
  <si>
    <r>
      <rPr>
        <sz val="7"/>
        <rFont val="Calibri"/>
      </rPr>
      <t>Plain - 50 - Foot Narrow Door XM, XMI - 49' and Less Than 59' Inside Length (Less Than 11' and Over Door
Opening)</t>
    </r>
  </si>
  <si>
    <r>
      <rPr>
        <sz val="7"/>
        <rFont val="Calibri"/>
      </rPr>
      <t>B3_ (0-4), B4_(0-4)</t>
    </r>
  </si>
  <si>
    <r>
      <rPr>
        <sz val="7"/>
        <rFont val="Calibri"/>
      </rPr>
      <t>Plain - 50 - Foot Narrow Door XM, XMI - 49' and Less Than 59' Inside Length    (11' and Over Door Opening)</t>
    </r>
  </si>
  <si>
    <r>
      <rPr>
        <sz val="7"/>
        <rFont val="Calibri"/>
      </rPr>
      <t>B3_(5-7), B4_(5-7)</t>
    </r>
  </si>
  <si>
    <r>
      <rPr>
        <sz val="7"/>
        <rFont val="Calibri"/>
      </rPr>
      <t>Plain - 60 - Foot or Longer XM, XMI - 59' or Longer Inside Length</t>
    </r>
  </si>
  <si>
    <r>
      <rPr>
        <sz val="7"/>
        <rFont val="Calibri"/>
      </rPr>
      <t>B(5-8)</t>
    </r>
  </si>
  <si>
    <r>
      <rPr>
        <sz val="7"/>
        <rFont val="Calibri"/>
      </rPr>
      <t>Equipped - XF, XL (except XLI), XP (except XPI)</t>
    </r>
  </si>
  <si>
    <r>
      <rPr>
        <sz val="7"/>
        <rFont val="Calibri"/>
      </rPr>
      <t>A_0_, A_2_, A_3_</t>
    </r>
  </si>
  <si>
    <r>
      <rPr>
        <sz val="7"/>
        <rFont val="Calibri"/>
      </rPr>
      <t>COVERED HOPPERS</t>
    </r>
  </si>
  <si>
    <r>
      <rPr>
        <sz val="7"/>
        <rFont val="Calibri"/>
      </rPr>
      <t>Under 4,000 Cubic Feet LO, HTR (With UMLER Fitting Code FC) - Under 4,000 Cubic Feet</t>
    </r>
  </si>
  <si>
    <r>
      <rPr>
        <sz val="7"/>
        <rFont val="Calibri"/>
      </rPr>
      <t>C_ _ 1, C_ _2</t>
    </r>
  </si>
  <si>
    <r>
      <rPr>
        <sz val="7"/>
        <rFont val="Calibri"/>
      </rPr>
      <t>4,000 Cubic Feet and Over LO, HTR (With UMLER Fitting Code FC) - 4,000 Cubic Feet and Over</t>
    </r>
  </si>
  <si>
    <r>
      <rPr>
        <sz val="7"/>
        <rFont val="Calibri"/>
      </rPr>
      <t>C_ _3, C_ _4</t>
    </r>
  </si>
  <si>
    <r>
      <rPr>
        <sz val="7"/>
        <rFont val="Calibri"/>
      </rPr>
      <t>REFRIGERATORS</t>
    </r>
  </si>
  <si>
    <r>
      <rPr>
        <sz val="7"/>
        <rFont val="Calibri"/>
      </rPr>
      <t>Insulated Box - XLI, XPI</t>
    </r>
  </si>
  <si>
    <r>
      <rPr>
        <sz val="7"/>
        <rFont val="Calibri"/>
      </rPr>
      <t>A_1_, A_4_</t>
    </r>
  </si>
  <si>
    <r>
      <rPr>
        <sz val="7"/>
        <rFont val="Calibri"/>
      </rPr>
      <t>Non-Mechanical - RB, RBL</t>
    </r>
  </si>
  <si>
    <r>
      <rPr>
        <sz val="7"/>
        <rFont val="Calibri"/>
      </rPr>
      <t>R_O_, R_1_</t>
    </r>
  </si>
  <si>
    <r>
      <rPr>
        <sz val="7"/>
        <rFont val="Calibri"/>
      </rPr>
      <t>Mechanical - RC, RP, RPB, RPC, RPL</t>
    </r>
  </si>
  <si>
    <r>
      <rPr>
        <sz val="7"/>
        <rFont val="Calibri"/>
      </rPr>
      <t>R_(5-9)_</t>
    </r>
  </si>
  <si>
    <r>
      <rPr>
        <sz val="7"/>
        <rFont val="Calibri"/>
      </rPr>
      <t>GONDOLAS</t>
    </r>
  </si>
  <si>
    <r>
      <rPr>
        <sz val="7"/>
        <rFont val="Calibri"/>
      </rPr>
      <t>Under 61' - GA, GB, GD, GH, GS Under 61' Inside Length</t>
    </r>
  </si>
  <si>
    <r>
      <rPr>
        <sz val="7"/>
        <rFont val="Calibri"/>
      </rPr>
      <t>G(1-5)_ _</t>
    </r>
  </si>
  <si>
    <r>
      <rPr>
        <sz val="7"/>
        <rFont val="Calibri"/>
      </rPr>
      <t>61' or Longer - GA,GB, GD, GH, GS 61' or Longer Inside Length</t>
    </r>
  </si>
  <si>
    <r>
      <rPr>
        <sz val="7"/>
        <rFont val="Calibri"/>
      </rPr>
      <t>G6_ _, G7_ _</t>
    </r>
  </si>
  <si>
    <r>
      <rPr>
        <sz val="7"/>
        <rFont val="Calibri"/>
      </rPr>
      <t>GT 36' or Longer Inside Length</t>
    </r>
  </si>
  <si>
    <r>
      <rPr>
        <sz val="7"/>
        <rFont val="Calibri"/>
      </rPr>
      <t>J_ _ (1-4)</t>
    </r>
  </si>
  <si>
    <r>
      <rPr>
        <sz val="7"/>
        <rFont val="Calibri"/>
      </rPr>
      <t>Equipped - GBR, GBS, GBSR, GDS, GSS, GTR, GTS, GWS, GWSR</t>
    </r>
  </si>
  <si>
    <r>
      <rPr>
        <sz val="7"/>
        <rFont val="Calibri"/>
      </rPr>
      <t>E_ _ _</t>
    </r>
  </si>
  <si>
    <r>
      <rPr>
        <sz val="7"/>
        <rFont val="Calibri"/>
      </rPr>
      <t>HOPPERS</t>
    </r>
  </si>
  <si>
    <r>
      <rPr>
        <sz val="7"/>
        <rFont val="Calibri"/>
      </rPr>
      <t>General Service - HFA, HK, HM, HT, HTA</t>
    </r>
  </si>
  <si>
    <r>
      <rPr>
        <sz val="7"/>
        <rFont val="Calibri"/>
      </rPr>
      <t>H_ _ _</t>
    </r>
  </si>
  <si>
    <r>
      <rPr>
        <sz val="7"/>
        <rFont val="Calibri"/>
      </rPr>
      <t>Special Service - GT - Less Than 36' Inside Length (Ore Jenny Cars), HKR, HKS, HMA, HMR, HMS; HMSR, HTR, HTS,
HTSR</t>
    </r>
  </si>
  <si>
    <r>
      <rPr>
        <sz val="7"/>
        <rFont val="Calibri"/>
      </rPr>
      <t>J_ _0, K_ _ _</t>
    </r>
  </si>
  <si>
    <r>
      <rPr>
        <sz val="7"/>
        <rFont val="Calibri"/>
      </rPr>
      <t>FLATS</t>
    </r>
  </si>
  <si>
    <r>
      <rPr>
        <sz val="7"/>
        <rFont val="Calibri"/>
      </rPr>
      <t>General Service FM (Load Limit of Less Than 200K lbs.)</t>
    </r>
  </si>
  <si>
    <r>
      <rPr>
        <sz val="7"/>
        <rFont val="Calibri"/>
      </rPr>
      <t>F10_, F20_, F30_</t>
    </r>
  </si>
  <si>
    <r>
      <rPr>
        <sz val="7"/>
        <rFont val="Calibri"/>
      </rPr>
      <t>Multi-Level - FA</t>
    </r>
  </si>
  <si>
    <r>
      <rPr>
        <sz val="7"/>
        <rFont val="Calibri"/>
      </rPr>
      <t>V_ _ _</t>
    </r>
  </si>
  <si>
    <r>
      <rPr>
        <sz val="7"/>
        <rFont val="Calibri"/>
      </rPr>
      <t>TOFC - COFC - FC, FCA</t>
    </r>
  </si>
  <si>
    <r>
      <rPr>
        <sz val="7"/>
        <rFont val="Calibri"/>
      </rPr>
      <t>P_ _ _, Q_ _ _, (except Q8_ _), S_ _ _</t>
    </r>
  </si>
  <si>
    <r>
      <rPr>
        <sz val="7"/>
        <rFont val="Calibri"/>
      </rPr>
      <t>Other Class "F" Except "FL" FB, FBC, FBS, FD, FMS, FW, FM (Load Limit of 200K lbs. and Over</t>
    </r>
  </si>
  <si>
    <r>
      <rPr>
        <sz val="7"/>
        <rFont val="Calibri"/>
      </rPr>
      <t>F_(1-6)_, F_8_, F40_</t>
    </r>
  </si>
  <si>
    <r>
      <rPr>
        <sz val="7"/>
        <rFont val="Calibri"/>
      </rPr>
      <t>TANKS</t>
    </r>
  </si>
  <si>
    <r>
      <rPr>
        <sz val="7"/>
        <rFont val="Calibri"/>
      </rPr>
      <t>Tank T, XT</t>
    </r>
  </si>
  <si>
    <r>
      <rPr>
        <sz val="7"/>
        <rFont val="Calibri"/>
      </rPr>
      <t>T_ _ _</t>
    </r>
  </si>
  <si>
    <r>
      <rPr>
        <sz val="7"/>
        <rFont val="Calibri"/>
      </rPr>
      <t>ALL OTHERS</t>
    </r>
  </si>
  <si>
    <r>
      <rPr>
        <sz val="7"/>
        <rFont val="Calibri"/>
      </rPr>
      <t>All Other FL, LC, LF, LG, LM, LP, LPS, LS, LU, S</t>
    </r>
  </si>
  <si>
    <r>
      <rPr>
        <sz val="7"/>
        <rFont val="Calibri"/>
      </rPr>
      <t>A_5_, F_7_, L_ _ _, Q8_ _</t>
    </r>
  </si>
  <si>
    <r>
      <rPr>
        <sz val="8"/>
        <rFont val="Calibri"/>
      </rPr>
      <t>Notes:              1. Maintenance-of-way cars used as revenue equipment to be included with revenue cars of corresponding class.</t>
    </r>
  </si>
  <si>
    <t xml:space="preserve">                             2. Skeleton log flats used permanently in local log service are to be included with "All Others", but general service flat cars equipped for temporary log service should be included with general service flat cars.</t>
  </si>
  <si>
    <r>
      <t xml:space="preserve">                   </t>
    </r>
    <r>
      <rPr>
        <sz val="8"/>
        <rFont val="Calibri"/>
      </rPr>
      <t>3. Do not include: caboose cars, ballast or other cars permanently assigned to non-revenue service.</t>
    </r>
  </si>
  <si>
    <r>
      <rPr>
        <sz val="12"/>
        <rFont val="Times New Roman"/>
      </rPr>
      <t xml:space="preserve">The following certification must be submitted with your company’s </t>
    </r>
    <r>
      <rPr>
        <i/>
        <sz val="12"/>
        <rFont val="Times New Roman"/>
      </rPr>
      <t>Annual Report of Cars Loaded and Cars Terminated (STB-54).  Send the certification and report to: Director, Office of Economics, Environmental Analysis, and Administration, Surface Transportation Board, Washington, DC 20423.</t>
    </r>
  </si>
  <si>
    <t>OMB CLEARANCE NO. 2140-0011</t>
  </si>
  <si>
    <t>Expiration Date: 10-31-2018</t>
  </si>
  <si>
    <t>Total car loadings and terminations by type of car, revenue and non-revenue freight in revenue cars separated between railroad and private cars.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</si>
</sst>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mmmm\ d\,\ yyyy;@"/>
    <numFmt numFmtId="165" formatCode="###0;###0"/>
  </numFmts>
  <fonts count="34" x14ac:knownFonts="1">
    <font>
      <sz val="10"/>
      <name val="Arial"/>
    </font>
    <font>
      <sz val="10"/>
      <name val="Arial"/>
    </font>
    <font>
      <sz val="8"/>
      <name val="Arial"/>
      <family val="2"/>
    </font>
    <font>
      <b/>
      <sz val="10"/>
      <name val="Arial"/>
      <family val="2"/>
    </font>
    <font>
      <b/>
      <sz val="14"/>
      <name val="Arial"/>
      <family val="2"/>
    </font>
    <font>
      <b/>
      <sz val="12"/>
      <name val="Arial"/>
      <family val="2"/>
    </font>
    <font>
      <sz val="12"/>
      <name val="Arial"/>
      <family val="2"/>
    </font>
    <font>
      <i/>
      <sz val="10"/>
      <name val="Arial"/>
      <family val="2"/>
    </font>
    <font>
      <sz val="10"/>
      <name val="Arial"/>
      <family val="2"/>
    </font>
    <font>
      <b/>
      <sz val="20"/>
      <name val="Arial"/>
      <family val="2"/>
    </font>
    <font>
      <u/>
      <sz val="12"/>
      <name val="Arial"/>
      <family val="2"/>
    </font>
    <font>
      <u/>
      <sz val="10"/>
      <name val="Arial"/>
      <family val="2"/>
    </font>
    <font>
      <sz val="8"/>
      <name val="Microsoft Sans Serif"/>
      <family val="2"/>
    </font>
    <font>
      <b/>
      <sz val="14"/>
      <name val="Times New Roman"/>
    </font>
    <font>
      <sz val="12"/>
      <name val="Times New Roman"/>
    </font>
    <font>
      <sz val="12"/>
      <name val="Calibri"/>
    </font>
    <font>
      <sz val="10"/>
      <name val="Times New Roman"/>
      <family val="1"/>
    </font>
    <font>
      <sz val="10"/>
      <name val="Calibri"/>
    </font>
    <font>
      <sz val="9"/>
      <name val="Calibri"/>
    </font>
    <font>
      <b/>
      <u/>
      <sz val="9"/>
      <name val="Calibri"/>
    </font>
    <font>
      <sz val="8"/>
      <name val="Calibri"/>
    </font>
    <font>
      <sz val="7"/>
      <name val="Calibri"/>
    </font>
    <font>
      <i/>
      <sz val="12"/>
      <name val="Times New Roman"/>
    </font>
    <font>
      <sz val="9"/>
      <name val="Arial"/>
    </font>
    <font>
      <u/>
      <sz val="10"/>
      <color theme="10"/>
      <name val="Arial"/>
      <family val="2"/>
    </font>
    <font>
      <sz val="9"/>
      <color rgb="FF333333"/>
      <name val="Helvetica"/>
      <family val="2"/>
    </font>
    <font>
      <b/>
      <sz val="10"/>
      <color rgb="FF000000"/>
      <name val="Helvetica"/>
      <family val="2"/>
    </font>
    <font>
      <sz val="7"/>
      <color rgb="FF000000"/>
      <name val="Times New Roman"/>
      <family val="1"/>
    </font>
    <font>
      <sz val="7"/>
      <color rgb="FF000000"/>
      <name val="Calibri"/>
      <family val="2"/>
    </font>
    <font>
      <sz val="8"/>
      <color rgb="FF000000"/>
      <name val="Calibri"/>
      <family val="2"/>
    </font>
    <font>
      <b/>
      <sz val="9"/>
      <color rgb="FF000000"/>
      <name val="Times New Roman"/>
      <family val="1"/>
    </font>
    <font>
      <b/>
      <sz val="10"/>
      <color rgb="FF333333"/>
      <name val="Helvetica"/>
      <family val="2"/>
    </font>
    <font>
      <sz val="10"/>
      <color rgb="FF333333"/>
      <name val="Helvetica"/>
      <family val="2"/>
    </font>
    <font>
      <sz val="10"/>
      <color rgb="FF000000"/>
      <name val="Times New Roman"/>
      <family val="1"/>
    </font>
  </fonts>
  <fills count="6">
    <fill>
      <patternFill patternType="none"/>
    </fill>
    <fill>
      <patternFill patternType="gray125"/>
    </fill>
    <fill>
      <patternFill patternType="solid">
        <fgColor indexed="13"/>
        <bgColor indexed="64"/>
      </patternFill>
    </fill>
    <fill>
      <patternFill patternType="solid">
        <fgColor rgb="FFFFFFFF"/>
        <bgColor indexed="64"/>
      </patternFill>
    </fill>
    <fill>
      <patternFill patternType="solid">
        <fgColor rgb="FFFFFFFF"/>
      </patternFill>
    </fill>
    <fill>
      <patternFill patternType="solid">
        <fgColor rgb="FFDADADA"/>
      </patternFill>
    </fill>
  </fills>
  <borders count="28">
    <border>
      <left/>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bottom style="thin">
        <color rgb="FF000000"/>
      </bottom>
      <diagonal/>
    </border>
  </borders>
  <cellStyleXfs count="4">
    <xf numFmtId="0" fontId="0" fillId="0" borderId="0"/>
    <xf numFmtId="0" fontId="24" fillId="0" borderId="0" applyNumberFormat="0" applyFill="0" applyBorder="0" applyAlignment="0" applyProtection="0"/>
    <xf numFmtId="0" fontId="12" fillId="0" borderId="0"/>
    <xf numFmtId="9" fontId="1" fillId="0" borderId="0" applyFont="0" applyFill="0" applyBorder="0" applyAlignment="0" applyProtection="0"/>
  </cellStyleXfs>
  <cellXfs count="106">
    <xf numFmtId="0" fontId="0" fillId="0" borderId="0" xfId="0"/>
    <xf numFmtId="0" fontId="0" fillId="0" borderId="0" xfId="0" applyAlignment="1">
      <alignment horizontal="center"/>
    </xf>
    <xf numFmtId="0" fontId="0" fillId="0" borderId="1" xfId="0" applyBorder="1" applyAlignment="1">
      <alignment horizont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10" xfId="0" applyBorder="1"/>
    <xf numFmtId="0" fontId="0" fillId="0" borderId="0" xfId="0" applyBorder="1"/>
    <xf numFmtId="0" fontId="0" fillId="0" borderId="11" xfId="0" applyBorder="1"/>
    <xf numFmtId="0" fontId="0" fillId="0" borderId="12" xfId="0" applyBorder="1"/>
    <xf numFmtId="3" fontId="0" fillId="0" borderId="12" xfId="0" applyNumberFormat="1" applyBorder="1"/>
    <xf numFmtId="0" fontId="0" fillId="0" borderId="13" xfId="0" applyBorder="1"/>
    <xf numFmtId="0" fontId="0" fillId="0" borderId="14" xfId="0" applyBorder="1"/>
    <xf numFmtId="0" fontId="3" fillId="0" borderId="0" xfId="0" applyFont="1"/>
    <xf numFmtId="38" fontId="0" fillId="0" borderId="0" xfId="0" applyNumberFormat="1"/>
    <xf numFmtId="38" fontId="0" fillId="0" borderId="1" xfId="0" applyNumberFormat="1" applyBorder="1"/>
    <xf numFmtId="38" fontId="0" fillId="0" borderId="15" xfId="0" applyNumberFormat="1" applyBorder="1"/>
    <xf numFmtId="38" fontId="0" fillId="0" borderId="12" xfId="0" applyNumberFormat="1" applyBorder="1"/>
    <xf numFmtId="38" fontId="0" fillId="2" borderId="0" xfId="0" applyNumberFormat="1" applyFill="1"/>
    <xf numFmtId="0" fontId="0" fillId="2" borderId="0" xfId="0" applyFill="1"/>
    <xf numFmtId="0" fontId="8" fillId="0" borderId="14" xfId="0" applyFont="1" applyBorder="1"/>
    <xf numFmtId="0" fontId="12" fillId="0" borderId="0" xfId="2" applyProtection="1">
      <protection locked="0"/>
    </xf>
    <xf numFmtId="0" fontId="12" fillId="0" borderId="0" xfId="2"/>
    <xf numFmtId="3" fontId="0" fillId="0" borderId="0" xfId="0" applyNumberFormat="1"/>
    <xf numFmtId="0" fontId="25" fillId="3" borderId="0" xfId="0" applyFont="1" applyFill="1" applyAlignment="1">
      <alignment horizontal="justify" vertical="center"/>
    </xf>
    <xf numFmtId="0" fontId="24" fillId="0" borderId="0" xfId="1" applyAlignment="1">
      <alignment vertical="center" wrapText="1"/>
    </xf>
    <xf numFmtId="0" fontId="0" fillId="0" borderId="0" xfId="0" applyAlignment="1"/>
    <xf numFmtId="0" fontId="0" fillId="0" borderId="14" xfId="0" applyBorder="1" applyAlignment="1"/>
    <xf numFmtId="164" fontId="0" fillId="0" borderId="14" xfId="0" applyNumberFormat="1" applyBorder="1" applyAlignment="1"/>
    <xf numFmtId="38" fontId="0" fillId="0" borderId="15" xfId="0" applyNumberFormat="1" applyBorder="1" applyAlignment="1"/>
    <xf numFmtId="0" fontId="26" fillId="0" borderId="0" xfId="0" applyFont="1" applyAlignment="1">
      <alignment vertical="center"/>
    </xf>
    <xf numFmtId="0" fontId="5" fillId="0" borderId="0" xfId="0" applyFont="1" applyAlignment="1">
      <alignment horizontal="center"/>
    </xf>
    <xf numFmtId="0" fontId="0" fillId="0" borderId="0" xfId="0" applyFill="1"/>
    <xf numFmtId="3" fontId="0" fillId="0" borderId="0" xfId="0" applyNumberFormat="1" applyFill="1"/>
    <xf numFmtId="9" fontId="12" fillId="0" borderId="0" xfId="3" applyFont="1"/>
    <xf numFmtId="0" fontId="0" fillId="0" borderId="0" xfId="0" applyNumberFormat="1" applyFont="1"/>
    <xf numFmtId="3" fontId="0" fillId="0" borderId="0" xfId="0" applyNumberFormat="1" applyFont="1"/>
    <xf numFmtId="0" fontId="0" fillId="4" borderId="0" xfId="0" applyFill="1" applyBorder="1" applyAlignment="1">
      <alignment horizontal="left" vertical="top" wrapText="1"/>
    </xf>
    <xf numFmtId="0" fontId="16" fillId="4" borderId="0" xfId="0" applyFont="1" applyFill="1" applyBorder="1" applyAlignment="1">
      <alignment horizontal="left" vertical="top" wrapText="1"/>
    </xf>
    <xf numFmtId="0" fontId="0" fillId="4" borderId="0" xfId="0" applyFill="1" applyBorder="1" applyAlignment="1">
      <alignment horizontal="left" vertical="top"/>
    </xf>
    <xf numFmtId="0" fontId="20" fillId="4" borderId="0" xfId="0" applyFont="1" applyFill="1" applyBorder="1" applyAlignment="1">
      <alignment horizontal="left" vertical="top" wrapText="1"/>
    </xf>
    <xf numFmtId="0" fontId="27" fillId="5" borderId="19" xfId="0" applyFont="1" applyFill="1" applyBorder="1" applyAlignment="1">
      <alignment horizontal="left" vertical="top" wrapText="1"/>
    </xf>
    <xf numFmtId="0" fontId="27" fillId="5" borderId="20" xfId="0" applyFont="1" applyFill="1" applyBorder="1" applyAlignment="1">
      <alignment horizontal="left" vertical="center" wrapText="1"/>
    </xf>
    <xf numFmtId="0" fontId="27" fillId="5" borderId="21" xfId="0" applyFont="1" applyFill="1" applyBorder="1" applyAlignment="1">
      <alignment horizontal="left" vertical="top" wrapText="1"/>
    </xf>
    <xf numFmtId="0" fontId="27" fillId="5" borderId="22" xfId="0" applyFont="1" applyFill="1" applyBorder="1" applyAlignment="1">
      <alignment horizontal="left" vertical="top" wrapText="1"/>
    </xf>
    <xf numFmtId="165" fontId="28" fillId="4" borderId="23" xfId="0" applyNumberFormat="1" applyFont="1" applyFill="1" applyBorder="1" applyAlignment="1">
      <alignment horizontal="center" vertical="top" wrapText="1"/>
    </xf>
    <xf numFmtId="0" fontId="27" fillId="4" borderId="24" xfId="0" applyFont="1" applyFill="1" applyBorder="1" applyAlignment="1">
      <alignment horizontal="left" vertical="top" wrapText="1"/>
    </xf>
    <xf numFmtId="165" fontId="28" fillId="4" borderId="23" xfId="0" applyNumberFormat="1" applyFont="1" applyFill="1" applyBorder="1" applyAlignment="1">
      <alignment horizontal="center" vertical="center" wrapText="1"/>
    </xf>
    <xf numFmtId="0" fontId="27" fillId="4" borderId="24" xfId="0" applyFont="1" applyFill="1" applyBorder="1" applyAlignment="1">
      <alignment horizontal="left" vertical="center" wrapText="1"/>
    </xf>
    <xf numFmtId="0" fontId="27" fillId="5" borderId="23" xfId="0" applyFont="1" applyFill="1" applyBorder="1" applyAlignment="1">
      <alignment horizontal="left" vertical="top" wrapText="1"/>
    </xf>
    <xf numFmtId="0" fontId="27" fillId="5" borderId="24" xfId="0" applyFont="1" applyFill="1" applyBorder="1" applyAlignment="1">
      <alignment horizontal="left" vertical="top" wrapText="1"/>
    </xf>
    <xf numFmtId="165" fontId="28" fillId="4" borderId="19" xfId="0" applyNumberFormat="1" applyFont="1" applyFill="1" applyBorder="1" applyAlignment="1">
      <alignment horizontal="center" vertical="top" wrapText="1"/>
    </xf>
    <xf numFmtId="0" fontId="27" fillId="4" borderId="20" xfId="0" applyFont="1" applyFill="1" applyBorder="1" applyAlignment="1">
      <alignment horizontal="left" vertical="top" wrapText="1"/>
    </xf>
    <xf numFmtId="165" fontId="28" fillId="4" borderId="19" xfId="0" applyNumberFormat="1" applyFont="1" applyFill="1" applyBorder="1" applyAlignment="1">
      <alignment horizontal="center" vertical="center" wrapText="1"/>
    </xf>
    <xf numFmtId="0" fontId="27" fillId="4" borderId="20" xfId="0" applyFont="1" applyFill="1" applyBorder="1" applyAlignment="1">
      <alignment horizontal="left" vertical="center" wrapText="1"/>
    </xf>
    <xf numFmtId="165" fontId="29" fillId="4" borderId="0" xfId="0" applyNumberFormat="1" applyFont="1" applyFill="1" applyBorder="1" applyAlignment="1">
      <alignment horizontal="center" vertical="top" wrapText="1"/>
    </xf>
    <xf numFmtId="0" fontId="0" fillId="4" borderId="0" xfId="0" applyFill="1" applyBorder="1" applyAlignment="1">
      <alignment horizontal="center" vertical="top" wrapText="1"/>
    </xf>
    <xf numFmtId="0" fontId="5" fillId="0" borderId="0" xfId="0" applyFont="1" applyAlignment="1"/>
    <xf numFmtId="0" fontId="23" fillId="4" borderId="0" xfId="0" applyFont="1" applyFill="1" applyBorder="1" applyAlignment="1">
      <alignment horizontal="center" vertical="top" wrapText="1"/>
    </xf>
    <xf numFmtId="0" fontId="4" fillId="0" borderId="0" xfId="0" applyFont="1" applyAlignment="1">
      <alignment horizontal="center"/>
    </xf>
    <xf numFmtId="0" fontId="6" fillId="0" borderId="0" xfId="0" applyFont="1" applyAlignment="1">
      <alignment horizontal="center"/>
    </xf>
    <xf numFmtId="0" fontId="30" fillId="4" borderId="0" xfId="0" applyFont="1" applyFill="1" applyBorder="1" applyAlignment="1">
      <alignment horizontal="left" vertical="top" wrapText="1"/>
    </xf>
    <xf numFmtId="0" fontId="0" fillId="0" borderId="16" xfId="0" applyBorder="1" applyAlignment="1">
      <alignment horizontal="center" vertical="top" wrapText="1"/>
    </xf>
    <xf numFmtId="0" fontId="3" fillId="0" borderId="12" xfId="0" applyFont="1" applyBorder="1" applyAlignment="1">
      <alignment horizontal="center"/>
    </xf>
    <xf numFmtId="0" fontId="3" fillId="0" borderId="0" xfId="0" applyFont="1" applyAlignment="1">
      <alignment horizontal="center"/>
    </xf>
    <xf numFmtId="0" fontId="9" fillId="0" borderId="0" xfId="0" applyFont="1" applyAlignment="1">
      <alignment horizontal="center"/>
    </xf>
    <xf numFmtId="0" fontId="14" fillId="4" borderId="0" xfId="0" applyFont="1" applyFill="1" applyBorder="1" applyAlignment="1">
      <alignment horizontal="left" vertical="top" wrapText="1"/>
    </xf>
    <xf numFmtId="0" fontId="0" fillId="4" borderId="0" xfId="0" applyFill="1" applyBorder="1" applyAlignment="1">
      <alignment horizontal="left" vertical="top" wrapText="1"/>
    </xf>
    <xf numFmtId="0" fontId="31" fillId="0" borderId="0" xfId="0" applyFont="1" applyAlignment="1">
      <alignment horizontal="center" vertical="center" wrapText="1"/>
    </xf>
    <xf numFmtId="0" fontId="32" fillId="0" borderId="0" xfId="0" applyFont="1" applyAlignment="1">
      <alignment vertical="center" wrapText="1"/>
    </xf>
    <xf numFmtId="0" fontId="26" fillId="0" borderId="0" xfId="0" applyFont="1" applyAlignment="1">
      <alignment horizontal="center" vertical="center"/>
    </xf>
    <xf numFmtId="0" fontId="25" fillId="0" borderId="0" xfId="0" applyFont="1" applyAlignment="1">
      <alignment horizontal="left" vertical="center" wrapText="1"/>
    </xf>
    <xf numFmtId="0" fontId="27" fillId="4" borderId="24" xfId="0" applyFont="1" applyFill="1" applyBorder="1" applyAlignment="1">
      <alignment horizontal="center" vertical="top" wrapText="1"/>
    </xf>
    <xf numFmtId="0" fontId="27" fillId="4" borderId="25" xfId="0" applyFont="1" applyFill="1" applyBorder="1" applyAlignment="1">
      <alignment horizontal="center" vertical="top" wrapText="1"/>
    </xf>
    <xf numFmtId="0" fontId="0" fillId="4" borderId="0" xfId="0" applyFill="1" applyBorder="1" applyAlignment="1">
      <alignment horizontal="center" vertical="top" wrapText="1"/>
    </xf>
    <xf numFmtId="0" fontId="20" fillId="4" borderId="0" xfId="0" applyFont="1" applyFill="1" applyBorder="1" applyAlignment="1">
      <alignment horizontal="left" vertical="top" wrapText="1"/>
    </xf>
    <xf numFmtId="0" fontId="27" fillId="4" borderId="0" xfId="0" applyFont="1" applyFill="1" applyBorder="1" applyAlignment="1">
      <alignment horizontal="center" vertical="top" wrapText="1"/>
    </xf>
    <xf numFmtId="0" fontId="27" fillId="4" borderId="0" xfId="0" applyFont="1" applyFill="1" applyBorder="1" applyAlignment="1">
      <alignment horizontal="left" vertical="top" wrapText="1"/>
    </xf>
    <xf numFmtId="0" fontId="27" fillId="5" borderId="20" xfId="0" applyFont="1" applyFill="1" applyBorder="1" applyAlignment="1">
      <alignment horizontal="left" vertical="center" wrapText="1"/>
    </xf>
    <xf numFmtId="0" fontId="27" fillId="5" borderId="26" xfId="0" applyFont="1" applyFill="1" applyBorder="1" applyAlignment="1">
      <alignment horizontal="left" vertical="center" wrapText="1"/>
    </xf>
    <xf numFmtId="0" fontId="27" fillId="5" borderId="22" xfId="0" applyFont="1" applyFill="1" applyBorder="1" applyAlignment="1">
      <alignment horizontal="center" vertical="top" wrapText="1"/>
    </xf>
    <xf numFmtId="0" fontId="27" fillId="5" borderId="27" xfId="0" applyFont="1" applyFill="1" applyBorder="1" applyAlignment="1">
      <alignment horizontal="center" vertical="top" wrapText="1"/>
    </xf>
    <xf numFmtId="0" fontId="27" fillId="5" borderId="24" xfId="0" applyFont="1" applyFill="1" applyBorder="1" applyAlignment="1">
      <alignment horizontal="center" vertical="top" wrapText="1"/>
    </xf>
    <xf numFmtId="0" fontId="27" fillId="5" borderId="25" xfId="0" applyFont="1" applyFill="1" applyBorder="1" applyAlignment="1">
      <alignment horizontal="center" vertical="top" wrapText="1"/>
    </xf>
    <xf numFmtId="0" fontId="27" fillId="4" borderId="24" xfId="0" applyFont="1" applyFill="1" applyBorder="1" applyAlignment="1">
      <alignment horizontal="center" vertical="center" wrapText="1"/>
    </xf>
    <xf numFmtId="0" fontId="27" fillId="4" borderId="25" xfId="0" applyFont="1" applyFill="1" applyBorder="1" applyAlignment="1">
      <alignment horizontal="center" vertical="center" wrapText="1"/>
    </xf>
    <xf numFmtId="0" fontId="27" fillId="4" borderId="20" xfId="0" applyFont="1" applyFill="1" applyBorder="1" applyAlignment="1">
      <alignment horizontal="center" vertical="top" wrapText="1"/>
    </xf>
    <xf numFmtId="0" fontId="27" fillId="4" borderId="26" xfId="0" applyFont="1" applyFill="1" applyBorder="1" applyAlignment="1">
      <alignment horizontal="center" vertical="top" wrapText="1"/>
    </xf>
    <xf numFmtId="0" fontId="33" fillId="4" borderId="0" xfId="0" applyFont="1" applyFill="1" applyBorder="1" applyAlignment="1">
      <alignment horizontal="left" vertical="top" wrapText="1"/>
    </xf>
    <xf numFmtId="0" fontId="4" fillId="0" borderId="0" xfId="0" applyFont="1" applyAlignment="1"/>
    <xf numFmtId="0" fontId="30" fillId="4" borderId="0" xfId="0" applyFont="1" applyFill="1" applyBorder="1" applyAlignment="1">
      <alignment vertical="top" wrapText="1"/>
    </xf>
    <xf numFmtId="0" fontId="30" fillId="4" borderId="0" xfId="0" applyFont="1" applyFill="1" applyBorder="1" applyAlignment="1">
      <alignment vertical="top"/>
    </xf>
    <xf numFmtId="0" fontId="6" fillId="0" borderId="0" xfId="0" applyFont="1" applyAlignment="1"/>
    <xf numFmtId="0" fontId="23" fillId="4" borderId="0" xfId="0" applyFont="1" applyFill="1" applyBorder="1" applyAlignment="1">
      <alignment vertical="top" wrapText="1"/>
    </xf>
    <xf numFmtId="0" fontId="11" fillId="0" borderId="0" xfId="0" applyFont="1" applyAlignment="1"/>
    <xf numFmtId="0" fontId="3" fillId="0" borderId="17" xfId="0" applyFont="1" applyBorder="1" applyAlignment="1"/>
    <xf numFmtId="0" fontId="0" fillId="0" borderId="18" xfId="0" applyBorder="1" applyAlignment="1">
      <alignment vertical="top" wrapText="1"/>
    </xf>
    <xf numFmtId="0" fontId="11" fillId="0" borderId="14" xfId="0" applyFont="1" applyBorder="1" applyAlignment="1">
      <alignment horizontal="center"/>
    </xf>
  </cellXfs>
  <cellStyles count="4">
    <cellStyle name="Hyperlink" xfId="1" builtinId="8"/>
    <cellStyle name="Normal" xfId="0" builtinId="0"/>
    <cellStyle name="Normal 2" xfId="2"/>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723900</xdr:colOff>
      <xdr:row>25</xdr:row>
      <xdr:rowOff>57150</xdr:rowOff>
    </xdr:from>
    <xdr:to>
      <xdr:col>9</xdr:col>
      <xdr:colOff>28575</xdr:colOff>
      <xdr:row>28</xdr:row>
      <xdr:rowOff>114300</xdr:rowOff>
    </xdr:to>
    <xdr:pic>
      <xdr:nvPicPr>
        <xdr:cNvPr id="5128"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43700" y="5086350"/>
          <a:ext cx="30003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orm%20STB-54%20Exp.%2010-31-2018%20-%20Pulled%20from%20website%202-2-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structions"/>
      <sheetName val="Supplemental Informaton"/>
      <sheetName val="Form STB-54"/>
    </sheetNames>
    <sheetDataSet>
      <sheetData sheetId="0"/>
      <sheetData sheetId="1"/>
      <sheetData sheetId="2"/>
      <sheetData sheetId="3">
        <row r="12">
          <cell r="A12" t="str">
            <v>1.PLAIN 40 FT. BOX</v>
          </cell>
          <cell r="E12" t="str">
            <v>1.PLAIN 40 FT. BOX</v>
          </cell>
        </row>
        <row r="13">
          <cell r="A13" t="str">
            <v>2.PLAIN 50-59FT LESS 11FT DR</v>
          </cell>
          <cell r="E13" t="str">
            <v>2.PLAIN 50-59FT LESS 11FT DR</v>
          </cell>
        </row>
        <row r="14">
          <cell r="A14" t="str">
            <v>3.PLAIN 50-59FT OVER 11FT DR</v>
          </cell>
          <cell r="E14" t="str">
            <v>3.PLAIN 50-59FT OVER 11FT DR</v>
          </cell>
        </row>
        <row r="15">
          <cell r="A15" t="str">
            <v>4.PLAIN 60 FT OR LONGER</v>
          </cell>
          <cell r="E15" t="str">
            <v>4.PLAIN 60 FT OR LONGER</v>
          </cell>
        </row>
        <row r="16">
          <cell r="A16" t="str">
            <v>5.TOTAL PLAIN BOX                     </v>
          </cell>
          <cell r="E16" t="str">
            <v>5.TOTAL PLAIN BOX                     </v>
          </cell>
        </row>
        <row r="17">
          <cell r="A17" t="str">
            <v>6.ALL EQUIPPED BOX</v>
          </cell>
          <cell r="E17" t="str">
            <v>6.ALL EQUIPPED BOX</v>
          </cell>
        </row>
        <row r="18">
          <cell r="A18" t="str">
            <v>7.TOTAL ALL BOX                         </v>
          </cell>
          <cell r="E18" t="str">
            <v>7.TOTAL ALL BOX                         </v>
          </cell>
        </row>
        <row r="19">
          <cell r="A19" t="str">
            <v>8.COVERED HOPPERS UNDR 4000CU</v>
          </cell>
          <cell r="E19" t="str">
            <v>8.COVERED HOPPERS UNDR 4000CU</v>
          </cell>
        </row>
        <row r="20">
          <cell r="A20" t="str">
            <v>9.COVERED 4000CU &amp; OVER</v>
          </cell>
          <cell r="E20" t="str">
            <v>9.COVERED 4000CU &amp; OVER</v>
          </cell>
        </row>
        <row r="21">
          <cell r="A21" t="str">
            <v>10.TOTAL COVERED HOPPERS         </v>
          </cell>
          <cell r="E21" t="str">
            <v>10.TOTAL COVERED HOPPERS         </v>
          </cell>
        </row>
        <row r="22">
          <cell r="A22" t="str">
            <v>11.INSULATED EQUIPPED BOX</v>
          </cell>
          <cell r="E22" t="str">
            <v>11.INSULATED EQUIPPED BOX</v>
          </cell>
        </row>
        <row r="23">
          <cell r="A23" t="str">
            <v>12.REFRIGERATORS - NON-MECH</v>
          </cell>
          <cell r="E23" t="str">
            <v>12.REFRIGERATORS - NON-MECH</v>
          </cell>
        </row>
        <row r="24">
          <cell r="A24" t="str">
            <v>13.REFRIGERATORS - MECHANICAL</v>
          </cell>
          <cell r="E24" t="str">
            <v>13.REFRIGERATORS - MECHANICAL</v>
          </cell>
        </row>
        <row r="25">
          <cell r="A25" t="str">
            <v>14.TOTAL REFRIGERATORS             </v>
          </cell>
          <cell r="E25" t="str">
            <v>14.TOTAL REFRIGERATORS             </v>
          </cell>
        </row>
        <row r="26">
          <cell r="A26" t="str">
            <v>15.PLAIN GONDOLAS UNDER 61 FT.</v>
          </cell>
          <cell r="E26" t="str">
            <v>15.PLAIN GONDOLAS UNDER 61 FT.</v>
          </cell>
        </row>
        <row r="27">
          <cell r="A27" t="str">
            <v>16.PLAIN GONDOLAS 61 OR LONGER</v>
          </cell>
          <cell r="E27" t="str">
            <v>16.PLAIN GONDOLAS 61 OR LONGER</v>
          </cell>
        </row>
        <row r="28">
          <cell r="A28" t="str">
            <v>17.GT 36 FT AND OVER</v>
          </cell>
          <cell r="E28" t="str">
            <v>17.GT 36 FT AND OVER</v>
          </cell>
        </row>
        <row r="29">
          <cell r="A29" t="str">
            <v>18.EQUIPPED GONDOLAS</v>
          </cell>
          <cell r="E29" t="str">
            <v>18.EQUIPPED GONDOLAS</v>
          </cell>
        </row>
        <row r="30">
          <cell r="A30" t="str">
            <v>19.TOTAL GONDOLAS                       </v>
          </cell>
          <cell r="E30" t="str">
            <v>19.TOTAL GONDOLAS                       </v>
          </cell>
        </row>
        <row r="31">
          <cell r="A31" t="str">
            <v>20.HOPPERS (GENERAL SERVICE)</v>
          </cell>
          <cell r="E31" t="str">
            <v>20.HOPPERS (GENERAL SERVICE)</v>
          </cell>
        </row>
        <row r="32">
          <cell r="A32" t="str">
            <v>21.HOPPERS (SPECIAL SERVICE)</v>
          </cell>
          <cell r="E32" t="str">
            <v>21.HOPPERS (SPECIAL SERVICE)</v>
          </cell>
        </row>
        <row r="33">
          <cell r="A33" t="str">
            <v>22.TOTAL HOPPERS                         </v>
          </cell>
          <cell r="E33" t="str">
            <v>22.TOTAL HOPPERS                         </v>
          </cell>
        </row>
        <row r="34">
          <cell r="A34" t="str">
            <v>23.FLATS - (GENERAL SERVICE)</v>
          </cell>
          <cell r="E34" t="str">
            <v>23.FLATS - (GENERAL SERVICE)</v>
          </cell>
        </row>
        <row r="35">
          <cell r="A35" t="str">
            <v>24.FLATS - MULTI-LEVEL (FA)</v>
          </cell>
          <cell r="E35" t="str">
            <v>24.FLATS - MULTI-LEVEL (FA)</v>
          </cell>
        </row>
        <row r="36">
          <cell r="A36" t="str">
            <v>25.FLATS - TOFC-COFC (FC)</v>
          </cell>
          <cell r="E36" t="str">
            <v>25.FLATS - TOFC-COFC (FC)</v>
          </cell>
        </row>
        <row r="37">
          <cell r="A37" t="str">
            <v>26.FLATS - OTHER</v>
          </cell>
          <cell r="E37" t="str">
            <v>26.FLATS - OTHER</v>
          </cell>
        </row>
        <row r="38">
          <cell r="A38" t="str">
            <v>27.TOTAL FLATS                             </v>
          </cell>
          <cell r="E38" t="str">
            <v>27.TOTAL FLATS                             </v>
          </cell>
        </row>
        <row r="39">
          <cell r="A39" t="str">
            <v>28.TOTAL TANKS</v>
          </cell>
          <cell r="E39" t="str">
            <v>28.TOTAL TANKS</v>
          </cell>
        </row>
        <row r="40">
          <cell r="A40" t="str">
            <v>29.ALL OTHERS</v>
          </cell>
          <cell r="E40" t="str">
            <v>29.ALL OTHERS</v>
          </cell>
        </row>
        <row r="41">
          <cell r="A41" t="str">
            <v>30.GRAND TOTAL                             </v>
          </cell>
          <cell r="E41" t="str">
            <v>30.GRAND TOTAL                             </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hyperlink" Target="http://www.stb.dot.gov/stb/docs/AnnualReports/Form%20STB-54%20Exp.%2008-31-2015.xlsx"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stb.dot.gov/stb/docs/AnnualReports/Form%20STB-54%20Exp.%2008-31-2015.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tabSelected="1" zoomScaleNormal="100" workbookViewId="0">
      <selection activeCell="A14" sqref="A14"/>
    </sheetView>
  </sheetViews>
  <sheetFormatPr defaultRowHeight="12.75" x14ac:dyDescent="0.2"/>
  <cols>
    <col min="1" max="1" width="25.5703125" customWidth="1"/>
    <col min="2" max="4" width="9.85546875" bestFit="1" customWidth="1"/>
    <col min="5" max="5" width="25.42578125" customWidth="1"/>
    <col min="6" max="8" width="9.85546875" bestFit="1" customWidth="1"/>
  </cols>
  <sheetData>
    <row r="1" spans="1:9" ht="18" x14ac:dyDescent="0.25">
      <c r="A1" s="67" t="s">
        <v>0</v>
      </c>
      <c r="B1" s="67"/>
      <c r="C1" s="67"/>
      <c r="D1" s="67"/>
      <c r="E1" s="67"/>
      <c r="F1" s="67"/>
      <c r="G1" s="67"/>
      <c r="H1" s="67"/>
      <c r="I1" s="97"/>
    </row>
    <row r="2" spans="1:9" ht="18" x14ac:dyDescent="0.25">
      <c r="A2" s="67" t="s">
        <v>1</v>
      </c>
      <c r="B2" s="67"/>
      <c r="C2" s="67"/>
      <c r="D2" s="67"/>
      <c r="E2" s="67"/>
      <c r="F2" s="67"/>
      <c r="G2" s="67"/>
      <c r="H2" s="67"/>
      <c r="I2" s="97"/>
    </row>
    <row r="3" spans="1:9" ht="15.75" customHeight="1" x14ac:dyDescent="0.25">
      <c r="B3" s="65"/>
      <c r="C3" s="65"/>
      <c r="D3" s="65"/>
      <c r="E3" s="39" t="s">
        <v>2</v>
      </c>
      <c r="F3" s="69" t="s">
        <v>187</v>
      </c>
      <c r="G3" s="69"/>
      <c r="H3" s="69"/>
      <c r="I3" s="98"/>
    </row>
    <row r="4" spans="1:9" x14ac:dyDescent="0.2">
      <c r="F4" s="99" t="s">
        <v>188</v>
      </c>
      <c r="G4" s="99"/>
      <c r="I4" s="99"/>
    </row>
    <row r="5" spans="1:9" ht="15" x14ac:dyDescent="0.2">
      <c r="A5" s="68" t="s">
        <v>82</v>
      </c>
      <c r="B5" s="68"/>
      <c r="C5" s="68"/>
      <c r="D5" s="68"/>
      <c r="E5" s="68"/>
      <c r="F5" s="68"/>
      <c r="G5" s="68"/>
      <c r="H5" s="68"/>
      <c r="I5" s="100"/>
    </row>
    <row r="6" spans="1:9" ht="12.75" customHeight="1" x14ac:dyDescent="0.2">
      <c r="A6" s="66" t="s">
        <v>189</v>
      </c>
      <c r="B6" s="66"/>
      <c r="C6" s="66"/>
      <c r="D6" s="66"/>
      <c r="E6" s="66"/>
      <c r="F6" s="66"/>
      <c r="G6" s="66"/>
      <c r="H6" s="66"/>
      <c r="I6" s="101"/>
    </row>
    <row r="7" spans="1:9" x14ac:dyDescent="0.2">
      <c r="A7" s="105" t="s">
        <v>115</v>
      </c>
      <c r="B7" s="105"/>
      <c r="C7" s="105"/>
      <c r="D7" s="105"/>
      <c r="E7" s="105"/>
      <c r="F7" s="105"/>
      <c r="G7" s="105"/>
      <c r="H7" s="105"/>
      <c r="I7" s="102"/>
    </row>
    <row r="8" spans="1:9" x14ac:dyDescent="0.2">
      <c r="A8" s="103" t="s">
        <v>3</v>
      </c>
      <c r="B8" s="71" t="s">
        <v>4</v>
      </c>
      <c r="C8" s="71"/>
      <c r="D8" s="71"/>
      <c r="E8" s="103" t="s">
        <v>5</v>
      </c>
      <c r="F8" s="71" t="s">
        <v>6</v>
      </c>
      <c r="G8" s="71"/>
      <c r="H8" s="71"/>
    </row>
    <row r="9" spans="1:9" ht="49.5" customHeight="1" thickBot="1" x14ac:dyDescent="0.25">
      <c r="A9" s="104" t="s">
        <v>47</v>
      </c>
      <c r="B9" s="70" t="s">
        <v>48</v>
      </c>
      <c r="C9" s="70"/>
      <c r="D9" s="70"/>
      <c r="E9" s="104" t="s">
        <v>73</v>
      </c>
      <c r="F9" s="70" t="s">
        <v>48</v>
      </c>
      <c r="G9" s="70"/>
      <c r="H9" s="70"/>
    </row>
    <row r="10" spans="1:9" ht="12.75" customHeight="1" x14ac:dyDescent="0.2">
      <c r="A10" s="5"/>
      <c r="B10" s="2" t="s">
        <v>9</v>
      </c>
      <c r="C10" s="2" t="s">
        <v>10</v>
      </c>
      <c r="D10" s="2" t="s">
        <v>8</v>
      </c>
      <c r="E10" s="11"/>
      <c r="F10" s="2" t="s">
        <v>9</v>
      </c>
      <c r="G10" s="2" t="s">
        <v>10</v>
      </c>
      <c r="H10" s="2" t="s">
        <v>8</v>
      </c>
    </row>
    <row r="11" spans="1:9" x14ac:dyDescent="0.2">
      <c r="A11" s="6"/>
      <c r="B11" s="3" t="s">
        <v>7</v>
      </c>
      <c r="C11" s="3" t="s">
        <v>7</v>
      </c>
      <c r="D11" s="1" t="s">
        <v>7</v>
      </c>
      <c r="E11" s="12"/>
      <c r="F11" s="3" t="s">
        <v>7</v>
      </c>
      <c r="G11" s="3" t="s">
        <v>7</v>
      </c>
      <c r="H11" s="3" t="s">
        <v>7</v>
      </c>
    </row>
    <row r="12" spans="1:9" x14ac:dyDescent="0.2">
      <c r="A12" s="6"/>
      <c r="B12" s="3"/>
      <c r="C12" s="3"/>
      <c r="D12" s="3" t="s">
        <v>4</v>
      </c>
      <c r="E12" s="12"/>
      <c r="F12" s="3"/>
      <c r="G12" s="3"/>
      <c r="H12" s="3" t="s">
        <v>4</v>
      </c>
    </row>
    <row r="13" spans="1:9" ht="13.5" thickBot="1" x14ac:dyDescent="0.25">
      <c r="A13" s="7"/>
      <c r="B13" s="4" t="s">
        <v>11</v>
      </c>
      <c r="C13" s="4" t="s">
        <v>12</v>
      </c>
      <c r="D13" s="4" t="s">
        <v>13</v>
      </c>
      <c r="E13" s="13"/>
      <c r="F13" s="4" t="s">
        <v>14</v>
      </c>
      <c r="G13" s="4" t="s">
        <v>15</v>
      </c>
      <c r="H13" s="4" t="s">
        <v>16</v>
      </c>
    </row>
    <row r="14" spans="1:9" ht="13.5" thickBot="1" x14ac:dyDescent="0.25">
      <c r="A14" s="16" t="str">
        <f>+'[1]Form STB-54'!A12</f>
        <v>1.PLAIN 40 FT. BOX</v>
      </c>
      <c r="B14" s="23">
        <f>'Loaded Data'!H9</f>
        <v>0</v>
      </c>
      <c r="C14" s="23">
        <f>'Loaded Data'!H45</f>
        <v>0</v>
      </c>
      <c r="D14" s="23">
        <f>'Loaded Data'!H81</f>
        <v>0</v>
      </c>
      <c r="E14" s="16" t="str">
        <f>+'[1]Form STB-54'!$E12</f>
        <v>1.PLAIN 40 FT. BOX</v>
      </c>
      <c r="F14" s="23">
        <f>'Terminated Data'!H9</f>
        <v>0</v>
      </c>
      <c r="G14" s="23">
        <f>'Terminated Data'!H45</f>
        <v>0</v>
      </c>
      <c r="H14" s="23">
        <f>'Terminated Data'!H81</f>
        <v>0</v>
      </c>
    </row>
    <row r="15" spans="1:9" ht="13.5" thickBot="1" x14ac:dyDescent="0.25">
      <c r="A15" s="16" t="str">
        <f>+'[1]Form STB-54'!A13</f>
        <v>2.PLAIN 50-59FT LESS 11FT DR</v>
      </c>
      <c r="B15" s="25">
        <f>'Loaded Data'!H10</f>
        <v>1216</v>
      </c>
      <c r="C15" s="25">
        <f>'Loaded Data'!H46</f>
        <v>8483</v>
      </c>
      <c r="D15" s="25">
        <f>'Loaded Data'!H82</f>
        <v>9699</v>
      </c>
      <c r="E15" s="16" t="str">
        <f>+'[1]Form STB-54'!$E13</f>
        <v>2.PLAIN 50-59FT LESS 11FT DR</v>
      </c>
      <c r="F15" s="25">
        <f>'Terminated Data'!H10</f>
        <v>2032</v>
      </c>
      <c r="G15" s="25">
        <f>'Terminated Data'!H46</f>
        <v>8633</v>
      </c>
      <c r="H15" s="25">
        <f>'Terminated Data'!H82</f>
        <v>10665</v>
      </c>
    </row>
    <row r="16" spans="1:9" ht="13.5" thickBot="1" x14ac:dyDescent="0.25">
      <c r="A16" s="16" t="str">
        <f>+'[1]Form STB-54'!A14</f>
        <v>3.PLAIN 50-59FT OVER 11FT DR</v>
      </c>
      <c r="B16" s="24">
        <f>'Loaded Data'!H11</f>
        <v>80</v>
      </c>
      <c r="C16" s="24">
        <f>'Loaded Data'!H47</f>
        <v>485</v>
      </c>
      <c r="D16" s="24">
        <f>'Loaded Data'!H83</f>
        <v>565</v>
      </c>
      <c r="E16" s="16" t="str">
        <f>+'[1]Form STB-54'!$E14</f>
        <v>3.PLAIN 50-59FT OVER 11FT DR</v>
      </c>
      <c r="F16" s="24">
        <f>'Terminated Data'!H11</f>
        <v>798</v>
      </c>
      <c r="G16" s="24">
        <f>'Terminated Data'!H47</f>
        <v>685</v>
      </c>
      <c r="H16" s="24">
        <f>'Terminated Data'!H83</f>
        <v>1483</v>
      </c>
    </row>
    <row r="17" spans="1:9" ht="13.5" thickBot="1" x14ac:dyDescent="0.25">
      <c r="A17" s="16" t="str">
        <f>+'[1]Form STB-54'!A15</f>
        <v>4.PLAIN 60 FT OR LONGER</v>
      </c>
      <c r="B17" s="24">
        <f>'Loaded Data'!H12</f>
        <v>4931</v>
      </c>
      <c r="C17" s="24">
        <f>'Loaded Data'!H48</f>
        <v>81</v>
      </c>
      <c r="D17" s="24">
        <f>'Loaded Data'!H84</f>
        <v>5012</v>
      </c>
      <c r="E17" s="16" t="str">
        <f>+'[1]Form STB-54'!$E15</f>
        <v>4.PLAIN 60 FT OR LONGER</v>
      </c>
      <c r="F17" s="24">
        <f>'Terminated Data'!H12</f>
        <v>4373</v>
      </c>
      <c r="G17" s="37">
        <f>'Terminated Data'!H48</f>
        <v>269</v>
      </c>
      <c r="H17" s="37">
        <f>'Terminated Data'!H84</f>
        <v>4642</v>
      </c>
      <c r="I17" s="34"/>
    </row>
    <row r="18" spans="1:9" ht="13.5" thickBot="1" x14ac:dyDescent="0.25">
      <c r="A18" s="16" t="str">
        <f>+'[1]Form STB-54'!A16</f>
        <v>5.TOTAL PLAIN BOX                     </v>
      </c>
      <c r="B18" s="24">
        <f>'Loaded Data'!H13</f>
        <v>6227</v>
      </c>
      <c r="C18" s="24">
        <f>'Loaded Data'!H49</f>
        <v>9049</v>
      </c>
      <c r="D18" s="24">
        <f>'Loaded Data'!H85</f>
        <v>15276</v>
      </c>
      <c r="E18" s="16" t="str">
        <f>+'[1]Form STB-54'!$E16</f>
        <v>5.TOTAL PLAIN BOX                     </v>
      </c>
      <c r="F18" s="24">
        <f>'Terminated Data'!H13</f>
        <v>7203</v>
      </c>
      <c r="G18" s="37">
        <f>'Terminated Data'!H49</f>
        <v>9587</v>
      </c>
      <c r="H18" s="37">
        <f>'Terminated Data'!H85</f>
        <v>16790</v>
      </c>
      <c r="I18" s="34"/>
    </row>
    <row r="19" spans="1:9" ht="13.5" thickBot="1" x14ac:dyDescent="0.25">
      <c r="A19" s="16" t="str">
        <f>+'[1]Form STB-54'!A17</f>
        <v>6.ALL EQUIPPED BOX</v>
      </c>
      <c r="B19" s="24">
        <f>'Loaded Data'!H14</f>
        <v>114057</v>
      </c>
      <c r="C19" s="37">
        <f>'Loaded Data'!H50</f>
        <v>17624</v>
      </c>
      <c r="D19" s="37">
        <f>'Loaded Data'!H86</f>
        <v>131681</v>
      </c>
      <c r="E19" s="16" t="str">
        <f>+'[1]Form STB-54'!$E17</f>
        <v>6.ALL EQUIPPED BOX</v>
      </c>
      <c r="F19" s="37">
        <f>'Terminated Data'!H14</f>
        <v>140455</v>
      </c>
      <c r="G19" s="37">
        <f>'Terminated Data'!H50</f>
        <v>19967</v>
      </c>
      <c r="H19" s="37">
        <f>'Terminated Data'!H86</f>
        <v>160422</v>
      </c>
      <c r="I19" s="34"/>
    </row>
    <row r="20" spans="1:9" ht="12.75" customHeight="1" thickBot="1" x14ac:dyDescent="0.25">
      <c r="A20" s="16" t="str">
        <f>+'[1]Form STB-54'!A18</f>
        <v>7.TOTAL ALL BOX                         </v>
      </c>
      <c r="B20" s="24">
        <f>'Loaded Data'!H15</f>
        <v>120284</v>
      </c>
      <c r="C20" s="37">
        <f>'Loaded Data'!H51</f>
        <v>26673</v>
      </c>
      <c r="D20" s="37">
        <f>'Loaded Data'!H87</f>
        <v>146957</v>
      </c>
      <c r="E20" s="16" t="str">
        <f>+'[1]Form STB-54'!$E18</f>
        <v>7.TOTAL ALL BOX                         </v>
      </c>
      <c r="F20" s="37">
        <f>'Terminated Data'!H15</f>
        <v>147658</v>
      </c>
      <c r="G20" s="37">
        <f>'Terminated Data'!H51</f>
        <v>29554</v>
      </c>
      <c r="H20" s="37">
        <f>'Terminated Data'!H87</f>
        <v>177212</v>
      </c>
      <c r="I20" s="34"/>
    </row>
    <row r="21" spans="1:9" ht="12.75" customHeight="1" thickBot="1" x14ac:dyDescent="0.25">
      <c r="A21" s="16" t="str">
        <f>+'[1]Form STB-54'!A19</f>
        <v>8.COVERED HOPPERS UNDR 4000CU</v>
      </c>
      <c r="B21" s="24">
        <f>'Loaded Data'!H16</f>
        <v>10845</v>
      </c>
      <c r="C21" s="37">
        <f>'Loaded Data'!H52</f>
        <v>51479</v>
      </c>
      <c r="D21" s="37">
        <f>'Loaded Data'!H88</f>
        <v>62324</v>
      </c>
      <c r="E21" s="16" t="str">
        <f>+'[1]Form STB-54'!$E19</f>
        <v>8.COVERED HOPPERS UNDR 4000CU</v>
      </c>
      <c r="F21" s="37">
        <f>'Terminated Data'!H16</f>
        <v>15221</v>
      </c>
      <c r="G21" s="37">
        <f>'Terminated Data'!H52</f>
        <v>82471</v>
      </c>
      <c r="H21" s="37">
        <f>'Terminated Data'!H88</f>
        <v>97692</v>
      </c>
      <c r="I21" s="34"/>
    </row>
    <row r="22" spans="1:9" ht="13.5" thickBot="1" x14ac:dyDescent="0.25">
      <c r="A22" s="16" t="str">
        <f>+'[1]Form STB-54'!A20</f>
        <v>9.COVERED 4000CU &amp; OVER</v>
      </c>
      <c r="B22" s="37">
        <f>'Loaded Data'!H17</f>
        <v>107764</v>
      </c>
      <c r="C22" s="37">
        <f>'Loaded Data'!H53</f>
        <v>216409</v>
      </c>
      <c r="D22" s="37">
        <f>'Loaded Data'!H89</f>
        <v>324173</v>
      </c>
      <c r="E22" s="16" t="str">
        <f>+'[1]Form STB-54'!$E20</f>
        <v>9.COVERED 4000CU &amp; OVER</v>
      </c>
      <c r="F22" s="37">
        <f>'Terminated Data'!H17</f>
        <v>133829</v>
      </c>
      <c r="G22" s="37">
        <f>'Terminated Data'!H53</f>
        <v>295505</v>
      </c>
      <c r="H22" s="37">
        <f>'Terminated Data'!H89</f>
        <v>429334</v>
      </c>
      <c r="I22" s="34"/>
    </row>
    <row r="23" spans="1:9" ht="13.5" thickBot="1" x14ac:dyDescent="0.25">
      <c r="A23" s="16" t="str">
        <f>+'[1]Form STB-54'!A21</f>
        <v>10.TOTAL COVERED HOPPERS         </v>
      </c>
      <c r="B23" s="37">
        <f>'Loaded Data'!H18</f>
        <v>118609</v>
      </c>
      <c r="C23" s="37">
        <f>'Loaded Data'!H54</f>
        <v>267888</v>
      </c>
      <c r="D23" s="37">
        <f>'Loaded Data'!H90</f>
        <v>386497</v>
      </c>
      <c r="E23" s="16" t="str">
        <f>+'[1]Form STB-54'!$E21</f>
        <v>10.TOTAL COVERED HOPPERS         </v>
      </c>
      <c r="F23" s="37">
        <f>'Terminated Data'!H18</f>
        <v>149050</v>
      </c>
      <c r="G23" s="37">
        <f>'Terminated Data'!H54</f>
        <v>377976</v>
      </c>
      <c r="H23" s="37">
        <f>'Terminated Data'!H90</f>
        <v>527026</v>
      </c>
      <c r="I23" s="34"/>
    </row>
    <row r="24" spans="1:9" ht="13.5" thickBot="1" x14ac:dyDescent="0.25">
      <c r="A24" s="16" t="str">
        <f>+'[1]Form STB-54'!A22</f>
        <v>11.INSULATED EQUIPPED BOX</v>
      </c>
      <c r="B24" s="37">
        <f>'Loaded Data'!H19</f>
        <v>2824</v>
      </c>
      <c r="C24" s="37">
        <f>'Loaded Data'!H55</f>
        <v>12</v>
      </c>
      <c r="D24" s="37">
        <f>'Loaded Data'!H91</f>
        <v>2836</v>
      </c>
      <c r="E24" s="16" t="str">
        <f>+'[1]Form STB-54'!$E22</f>
        <v>11.INSULATED EQUIPPED BOX</v>
      </c>
      <c r="F24" s="37">
        <f>'Terminated Data'!H19</f>
        <v>1610</v>
      </c>
      <c r="G24" s="37">
        <f>'Terminated Data'!H55</f>
        <v>15</v>
      </c>
      <c r="H24" s="37">
        <f>'Terminated Data'!H91</f>
        <v>1625</v>
      </c>
      <c r="I24" s="34"/>
    </row>
    <row r="25" spans="1:9" ht="13.5" thickBot="1" x14ac:dyDescent="0.25">
      <c r="A25" s="16" t="str">
        <f>+'[1]Form STB-54'!A23</f>
        <v>12.REFRIGERATORS - NON-MECH</v>
      </c>
      <c r="B25" s="37">
        <f>'Loaded Data'!H20</f>
        <v>587</v>
      </c>
      <c r="C25" s="37">
        <f>'Loaded Data'!H56</f>
        <v>186</v>
      </c>
      <c r="D25" s="37">
        <f>'Loaded Data'!H92</f>
        <v>773</v>
      </c>
      <c r="E25" s="16" t="str">
        <f>+'[1]Form STB-54'!$E23</f>
        <v>12.REFRIGERATORS - NON-MECH</v>
      </c>
      <c r="F25" s="37">
        <f>'Terminated Data'!H20</f>
        <v>4900</v>
      </c>
      <c r="G25" s="37">
        <f>'Terminated Data'!H56</f>
        <v>406</v>
      </c>
      <c r="H25" s="37">
        <f>'Terminated Data'!H92</f>
        <v>5306</v>
      </c>
      <c r="I25" s="34"/>
    </row>
    <row r="26" spans="1:9" ht="13.5" thickBot="1" x14ac:dyDescent="0.25">
      <c r="A26" s="16" t="str">
        <f>+'[1]Form STB-54'!A24</f>
        <v>13.REFRIGERATORS - MECHANICAL</v>
      </c>
      <c r="B26" s="37">
        <f>'Loaded Data'!H21</f>
        <v>255</v>
      </c>
      <c r="C26" s="37">
        <f>'Loaded Data'!H57</f>
        <v>33</v>
      </c>
      <c r="D26" s="37">
        <f>'Loaded Data'!H93</f>
        <v>288</v>
      </c>
      <c r="E26" s="16" t="str">
        <f>+'[1]Form STB-54'!$E24</f>
        <v>13.REFRIGERATORS - MECHANICAL</v>
      </c>
      <c r="F26" s="37">
        <f>'Terminated Data'!H21</f>
        <v>5241</v>
      </c>
      <c r="G26" s="37">
        <f>'Terminated Data'!H57</f>
        <v>2091</v>
      </c>
      <c r="H26" s="37">
        <f>'Terminated Data'!H93</f>
        <v>7332</v>
      </c>
      <c r="I26" s="34"/>
    </row>
    <row r="27" spans="1:9" ht="13.5" thickBot="1" x14ac:dyDescent="0.25">
      <c r="A27" s="16" t="str">
        <f>+'[1]Form STB-54'!A25</f>
        <v>14.TOTAL REFRIGERATORS             </v>
      </c>
      <c r="B27" s="37">
        <f>'Loaded Data'!H22</f>
        <v>3666</v>
      </c>
      <c r="C27" s="37">
        <f>'Loaded Data'!H58</f>
        <v>231</v>
      </c>
      <c r="D27" s="37">
        <f>'Loaded Data'!H94</f>
        <v>3897</v>
      </c>
      <c r="E27" s="16" t="str">
        <f>+'[1]Form STB-54'!$E25</f>
        <v>14.TOTAL REFRIGERATORS             </v>
      </c>
      <c r="F27" s="37">
        <f>'Terminated Data'!H22</f>
        <v>11751</v>
      </c>
      <c r="G27" s="37">
        <f>'Terminated Data'!H58</f>
        <v>2512</v>
      </c>
      <c r="H27" s="37">
        <f>'Terminated Data'!H94</f>
        <v>14263</v>
      </c>
      <c r="I27" s="34"/>
    </row>
    <row r="28" spans="1:9" ht="13.5" thickBot="1" x14ac:dyDescent="0.25">
      <c r="A28" s="16" t="str">
        <f>+'[1]Form STB-54'!A26</f>
        <v>15.PLAIN GONDOLAS UNDER 61 FT.</v>
      </c>
      <c r="B28" s="37">
        <f>'Loaded Data'!H23</f>
        <v>59698</v>
      </c>
      <c r="C28" s="37">
        <f>'Loaded Data'!H59</f>
        <v>10089</v>
      </c>
      <c r="D28" s="37">
        <f>'Loaded Data'!H95</f>
        <v>69787</v>
      </c>
      <c r="E28" s="16" t="str">
        <f>+'[1]Form STB-54'!$E26</f>
        <v>15.PLAIN GONDOLAS UNDER 61 FT.</v>
      </c>
      <c r="F28" s="37">
        <f>'Terminated Data'!H23</f>
        <v>38141</v>
      </c>
      <c r="G28" s="37">
        <f>'Terminated Data'!H59</f>
        <v>9913</v>
      </c>
      <c r="H28" s="37">
        <f>'Terminated Data'!H95</f>
        <v>48054</v>
      </c>
      <c r="I28" s="34"/>
    </row>
    <row r="29" spans="1:9" ht="13.5" thickBot="1" x14ac:dyDescent="0.25">
      <c r="A29" s="16" t="str">
        <f>+'[1]Form STB-54'!A27</f>
        <v>16.PLAIN GONDOLAS 61 OR LONGER</v>
      </c>
      <c r="B29" s="37">
        <f>'Loaded Data'!H24</f>
        <v>1874</v>
      </c>
      <c r="C29" s="37">
        <f>'Loaded Data'!H60</f>
        <v>1503</v>
      </c>
      <c r="D29" s="37">
        <f>'Loaded Data'!H96</f>
        <v>3377</v>
      </c>
      <c r="E29" s="16" t="str">
        <f>+'[1]Form STB-54'!$E27</f>
        <v>16.PLAIN GONDOLAS 61 OR LONGER</v>
      </c>
      <c r="F29" s="37">
        <f>'Terminated Data'!H24</f>
        <v>1622</v>
      </c>
      <c r="G29" s="37">
        <f>'Terminated Data'!H60</f>
        <v>1598</v>
      </c>
      <c r="H29" s="37">
        <f>'Terminated Data'!H96</f>
        <v>3220</v>
      </c>
      <c r="I29" s="34"/>
    </row>
    <row r="30" spans="1:9" ht="13.5" thickBot="1" x14ac:dyDescent="0.25">
      <c r="A30" s="16" t="str">
        <f>+'[1]Form STB-54'!A28</f>
        <v>17.GT 36 FT AND OVER</v>
      </c>
      <c r="B30" s="37">
        <f>'Loaded Data'!H25</f>
        <v>328532</v>
      </c>
      <c r="C30" s="37">
        <f>'Loaded Data'!H61</f>
        <v>103138</v>
      </c>
      <c r="D30" s="37">
        <f>'Loaded Data'!H97</f>
        <v>431670</v>
      </c>
      <c r="E30" s="16" t="str">
        <f>+'[1]Form STB-54'!$E28</f>
        <v>17.GT 36 FT AND OVER</v>
      </c>
      <c r="F30" s="37">
        <f>'Terminated Data'!H25</f>
        <v>315715</v>
      </c>
      <c r="G30" s="37">
        <f>'Terminated Data'!H61</f>
        <v>121382</v>
      </c>
      <c r="H30" s="37">
        <f>'Terminated Data'!H97</f>
        <v>437097</v>
      </c>
      <c r="I30" s="34"/>
    </row>
    <row r="31" spans="1:9" ht="13.5" thickBot="1" x14ac:dyDescent="0.25">
      <c r="A31" s="16" t="str">
        <f>+'[1]Form STB-54'!A29</f>
        <v>18.EQUIPPED GONDOLAS</v>
      </c>
      <c r="B31" s="37">
        <f>'Loaded Data'!H26</f>
        <v>148773</v>
      </c>
      <c r="C31" s="37">
        <f>'Loaded Data'!H62</f>
        <v>38182</v>
      </c>
      <c r="D31" s="37">
        <f>'Loaded Data'!H98</f>
        <v>186955</v>
      </c>
      <c r="E31" s="16" t="str">
        <f>+'[1]Form STB-54'!$E29</f>
        <v>18.EQUIPPED GONDOLAS</v>
      </c>
      <c r="F31" s="37">
        <f>'Terminated Data'!H26</f>
        <v>141015</v>
      </c>
      <c r="G31" s="37">
        <f>'Terminated Data'!H62</f>
        <v>33509</v>
      </c>
      <c r="H31" s="37">
        <f>'Terminated Data'!H98</f>
        <v>174524</v>
      </c>
      <c r="I31" s="34"/>
    </row>
    <row r="32" spans="1:9" ht="13.5" thickBot="1" x14ac:dyDescent="0.25">
      <c r="A32" s="16" t="str">
        <f>+'[1]Form STB-54'!A30</f>
        <v>19.TOTAL GONDOLAS                       </v>
      </c>
      <c r="B32" s="37">
        <f>'Loaded Data'!H27</f>
        <v>538877</v>
      </c>
      <c r="C32" s="37">
        <f>'Loaded Data'!H63</f>
        <v>152912</v>
      </c>
      <c r="D32" s="37">
        <f>'Loaded Data'!H99</f>
        <v>691789</v>
      </c>
      <c r="E32" s="16" t="str">
        <f>+'[1]Form STB-54'!$E30</f>
        <v>19.TOTAL GONDOLAS                       </v>
      </c>
      <c r="F32" s="37">
        <f>'Terminated Data'!H27</f>
        <v>496493</v>
      </c>
      <c r="G32" s="37">
        <f>'Terminated Data'!H63</f>
        <v>166402</v>
      </c>
      <c r="H32" s="37">
        <f>'Terminated Data'!H99</f>
        <v>662895</v>
      </c>
      <c r="I32" s="34"/>
    </row>
    <row r="33" spans="1:9" ht="13.5" thickBot="1" x14ac:dyDescent="0.25">
      <c r="A33" s="16" t="str">
        <f>+'[1]Form STB-54'!A31</f>
        <v>20.HOPPERS (GENERAL SERVICE)</v>
      </c>
      <c r="B33" s="37">
        <f>'Loaded Data'!H28</f>
        <v>144434</v>
      </c>
      <c r="C33" s="37">
        <f>'Loaded Data'!H64</f>
        <v>106923</v>
      </c>
      <c r="D33" s="37">
        <f>'Loaded Data'!H100</f>
        <v>251357</v>
      </c>
      <c r="E33" s="16" t="str">
        <f>+'[1]Form STB-54'!$E31</f>
        <v>20.HOPPERS (GENERAL SERVICE)</v>
      </c>
      <c r="F33" s="37">
        <f>'Terminated Data'!H28</f>
        <v>103076</v>
      </c>
      <c r="G33" s="37">
        <f>'Terminated Data'!H64</f>
        <v>110957</v>
      </c>
      <c r="H33" s="37">
        <f>'Terminated Data'!H100</f>
        <v>214033</v>
      </c>
      <c r="I33" s="34"/>
    </row>
    <row r="34" spans="1:9" ht="13.5" thickBot="1" x14ac:dyDescent="0.25">
      <c r="A34" s="16" t="str">
        <f>+'[1]Form STB-54'!A32</f>
        <v>21.HOPPERS (SPECIAL SERVICE)</v>
      </c>
      <c r="B34" s="37">
        <f>'Loaded Data'!H29</f>
        <v>107040</v>
      </c>
      <c r="C34" s="37">
        <f>'Loaded Data'!H65</f>
        <v>230868</v>
      </c>
      <c r="D34" s="37">
        <f>'Loaded Data'!H101</f>
        <v>337908</v>
      </c>
      <c r="E34" s="16" t="str">
        <f>+'[1]Form STB-54'!$E32</f>
        <v>21.HOPPERS (SPECIAL SERVICE)</v>
      </c>
      <c r="F34" s="37">
        <f>'Terminated Data'!H29</f>
        <v>133609</v>
      </c>
      <c r="G34" s="37">
        <f>'Terminated Data'!H65</f>
        <v>360111</v>
      </c>
      <c r="H34" s="37">
        <f>'Terminated Data'!H101</f>
        <v>493720</v>
      </c>
      <c r="I34" s="34"/>
    </row>
    <row r="35" spans="1:9" ht="13.5" thickBot="1" x14ac:dyDescent="0.25">
      <c r="A35" s="16" t="str">
        <f>+'[1]Form STB-54'!A33</f>
        <v>22.TOTAL HOPPERS                         </v>
      </c>
      <c r="B35" s="24">
        <f>'Loaded Data'!H30</f>
        <v>251474</v>
      </c>
      <c r="C35" s="24">
        <f>'Loaded Data'!H66</f>
        <v>337791</v>
      </c>
      <c r="D35" s="24">
        <f>'Loaded Data'!H102</f>
        <v>589265</v>
      </c>
      <c r="E35" s="16" t="str">
        <f>+'[1]Form STB-54'!$E33</f>
        <v>22.TOTAL HOPPERS                         </v>
      </c>
      <c r="F35" s="24">
        <f>'Terminated Data'!H30</f>
        <v>236685</v>
      </c>
      <c r="G35" s="24">
        <f>'Terminated Data'!H66</f>
        <v>471068</v>
      </c>
      <c r="H35" s="24">
        <f>'Terminated Data'!H102</f>
        <v>707753</v>
      </c>
    </row>
    <row r="36" spans="1:9" ht="13.5" thickBot="1" x14ac:dyDescent="0.25">
      <c r="A36" s="16" t="str">
        <f>+'[1]Form STB-54'!A34</f>
        <v>23.FLATS - (GENERAL SERVICE)</v>
      </c>
      <c r="B36" s="24">
        <f>'Loaded Data'!H31</f>
        <v>553</v>
      </c>
      <c r="C36" s="24">
        <f>'Loaded Data'!H67</f>
        <v>2</v>
      </c>
      <c r="D36" s="24">
        <f>'Loaded Data'!H103</f>
        <v>555</v>
      </c>
      <c r="E36" s="16" t="str">
        <f>+'[1]Form STB-54'!$E34</f>
        <v>23.FLATS - (GENERAL SERVICE)</v>
      </c>
      <c r="F36" s="24">
        <f>'Terminated Data'!H31</f>
        <v>197</v>
      </c>
      <c r="G36" s="24">
        <f>'Terminated Data'!H67</f>
        <v>5</v>
      </c>
      <c r="H36" s="24">
        <f>'Terminated Data'!H103</f>
        <v>202</v>
      </c>
    </row>
    <row r="37" spans="1:9" ht="13.5" thickBot="1" x14ac:dyDescent="0.25">
      <c r="A37" s="16" t="str">
        <f>+'[1]Form STB-54'!A35</f>
        <v>24.FLATS - MULTI-LEVEL (FA)</v>
      </c>
      <c r="B37" s="24">
        <f>'Loaded Data'!H32</f>
        <v>37383</v>
      </c>
      <c r="C37" s="24">
        <f>'Loaded Data'!H68</f>
        <v>310139</v>
      </c>
      <c r="D37" s="24">
        <f>'Loaded Data'!H104</f>
        <v>347522</v>
      </c>
      <c r="E37" s="16" t="str">
        <f>+'[1]Form STB-54'!$E35</f>
        <v>24.FLATS - MULTI-LEVEL (FA)</v>
      </c>
      <c r="F37" s="24">
        <f>'Terminated Data'!H32</f>
        <v>18089</v>
      </c>
      <c r="G37" s="24">
        <f>'Terminated Data'!H68</f>
        <v>136210</v>
      </c>
      <c r="H37" s="24">
        <f>'Terminated Data'!H104</f>
        <v>154299</v>
      </c>
    </row>
    <row r="38" spans="1:9" ht="13.5" thickBot="1" x14ac:dyDescent="0.25">
      <c r="A38" s="16" t="str">
        <f>+'[1]Form STB-54'!A36</f>
        <v>25.FLATS - TOFC-COFC (FC)</v>
      </c>
      <c r="B38" s="24">
        <f>'Loaded Data'!H33</f>
        <v>188234</v>
      </c>
      <c r="C38" s="24">
        <f>'Loaded Data'!H69</f>
        <v>651349</v>
      </c>
      <c r="D38" s="24">
        <f>'Loaded Data'!H105</f>
        <v>839583</v>
      </c>
      <c r="E38" s="16" t="str">
        <f>+'[1]Form STB-54'!$E36</f>
        <v>25.FLATS - TOFC-COFC (FC)</v>
      </c>
      <c r="F38" s="24">
        <f>'Terminated Data'!H33</f>
        <v>161444</v>
      </c>
      <c r="G38" s="24">
        <f>'Terminated Data'!H69</f>
        <v>572500</v>
      </c>
      <c r="H38" s="24">
        <f>'Terminated Data'!H105</f>
        <v>733944</v>
      </c>
    </row>
    <row r="39" spans="1:9" ht="13.5" thickBot="1" x14ac:dyDescent="0.25">
      <c r="A39" s="16" t="str">
        <f>+'[1]Form STB-54'!A37</f>
        <v>26.FLATS - OTHER</v>
      </c>
      <c r="B39" s="24">
        <f>'Loaded Data'!H34</f>
        <v>16642</v>
      </c>
      <c r="C39" s="24">
        <f>'Loaded Data'!H70</f>
        <v>23430</v>
      </c>
      <c r="D39" s="24">
        <f>'Loaded Data'!H106</f>
        <v>40072</v>
      </c>
      <c r="E39" s="16" t="str">
        <f>+'[1]Form STB-54'!$E37</f>
        <v>26.FLATS - OTHER</v>
      </c>
      <c r="F39" s="24">
        <f>'Terminated Data'!H34</f>
        <v>30474</v>
      </c>
      <c r="G39" s="24">
        <f>'Terminated Data'!H70</f>
        <v>29995</v>
      </c>
      <c r="H39" s="24">
        <f>'Terminated Data'!H106</f>
        <v>60469</v>
      </c>
    </row>
    <row r="40" spans="1:9" ht="13.5" thickBot="1" x14ac:dyDescent="0.25">
      <c r="A40" s="16" t="str">
        <f>+'[1]Form STB-54'!A38</f>
        <v>27.TOTAL FLATS                             </v>
      </c>
      <c r="B40" s="24">
        <f>'Loaded Data'!H35</f>
        <v>242812</v>
      </c>
      <c r="C40" s="24">
        <f>'Loaded Data'!H71</f>
        <v>984920</v>
      </c>
      <c r="D40" s="24">
        <f>'Loaded Data'!H107</f>
        <v>1227732</v>
      </c>
      <c r="E40" s="16" t="str">
        <f>+'[1]Form STB-54'!$E38</f>
        <v>27.TOTAL FLATS                             </v>
      </c>
      <c r="F40" s="24">
        <f>'Terminated Data'!H35</f>
        <v>210204</v>
      </c>
      <c r="G40" s="24">
        <f>'Terminated Data'!H71</f>
        <v>738710</v>
      </c>
      <c r="H40" s="24">
        <f>'Terminated Data'!H107</f>
        <v>948914</v>
      </c>
    </row>
    <row r="41" spans="1:9" ht="13.5" thickBot="1" x14ac:dyDescent="0.25">
      <c r="A41" s="16" t="str">
        <f>+'[1]Form STB-54'!A39</f>
        <v>28.TOTAL TANKS</v>
      </c>
      <c r="B41" s="24">
        <f>'Loaded Data'!H36</f>
        <v>190</v>
      </c>
      <c r="C41" s="24">
        <f>'Loaded Data'!H72</f>
        <v>231258</v>
      </c>
      <c r="D41" s="24">
        <f>'Loaded Data'!H108</f>
        <v>231448</v>
      </c>
      <c r="E41" s="16" t="str">
        <f>+'[1]Form STB-54'!$E39</f>
        <v>28.TOTAL TANKS</v>
      </c>
      <c r="F41" s="24">
        <f>'Terminated Data'!H36</f>
        <v>190</v>
      </c>
      <c r="G41" s="24">
        <f>'Terminated Data'!H72</f>
        <v>427345</v>
      </c>
      <c r="H41" s="24">
        <f>'Terminated Data'!H108</f>
        <v>427535</v>
      </c>
    </row>
    <row r="42" spans="1:9" ht="13.5" thickBot="1" x14ac:dyDescent="0.25">
      <c r="A42" s="16" t="str">
        <f>+'[1]Form STB-54'!A40</f>
        <v>29.ALL OTHERS</v>
      </c>
      <c r="B42" s="24">
        <f>'Loaded Data'!H37</f>
        <v>481</v>
      </c>
      <c r="C42" s="24">
        <f>'Loaded Data'!H73</f>
        <v>4864</v>
      </c>
      <c r="D42" s="24">
        <f>'Loaded Data'!H109</f>
        <v>5345</v>
      </c>
      <c r="E42" s="16" t="str">
        <f>+'[1]Form STB-54'!$E40</f>
        <v>29.ALL OTHERS</v>
      </c>
      <c r="F42" s="24">
        <f>'Terminated Data'!H37</f>
        <v>391</v>
      </c>
      <c r="G42" s="24">
        <f>'Terminated Data'!H73</f>
        <v>7026</v>
      </c>
      <c r="H42" s="24">
        <f>'Terminated Data'!H109</f>
        <v>7417</v>
      </c>
    </row>
    <row r="43" spans="1:9" x14ac:dyDescent="0.2">
      <c r="A43" s="16" t="str">
        <f>+'[1]Form STB-54'!A41</f>
        <v>30.GRAND TOTAL                             </v>
      </c>
      <c r="B43" s="24">
        <f>'Loaded Data'!H38</f>
        <v>1276393</v>
      </c>
      <c r="C43" s="24">
        <f>'Loaded Data'!H74</f>
        <v>2006537</v>
      </c>
      <c r="D43" s="24">
        <f>'Loaded Data'!H110</f>
        <v>3282930</v>
      </c>
      <c r="E43" s="16" t="str">
        <f>+'[1]Form STB-54'!$E41</f>
        <v>30.GRAND TOTAL                             </v>
      </c>
      <c r="F43" s="24">
        <f>'Terminated Data'!H38</f>
        <v>1252422</v>
      </c>
      <c r="G43" s="24">
        <f>'Terminated Data'!H74</f>
        <v>2220593</v>
      </c>
      <c r="H43" s="24">
        <f>'Terminated Data'!H110</f>
        <v>3473015</v>
      </c>
    </row>
    <row r="44" spans="1:9" x14ac:dyDescent="0.2">
      <c r="A44" s="14"/>
      <c r="B44" s="14"/>
      <c r="C44" s="14"/>
      <c r="D44" s="14"/>
    </row>
    <row r="45" spans="1:9" x14ac:dyDescent="0.2">
      <c r="A45" s="15"/>
      <c r="B45" s="15"/>
      <c r="C45" s="15"/>
      <c r="D45" s="15"/>
    </row>
    <row r="46" spans="1:9" x14ac:dyDescent="0.2">
      <c r="A46" s="15"/>
      <c r="B46" s="15"/>
      <c r="C46" s="15"/>
      <c r="D46" s="15"/>
    </row>
  </sheetData>
  <mergeCells count="10">
    <mergeCell ref="A1:H1"/>
    <mergeCell ref="A2:H2"/>
    <mergeCell ref="A5:H5"/>
    <mergeCell ref="A6:H6"/>
    <mergeCell ref="A7:H7"/>
    <mergeCell ref="F3:H3"/>
    <mergeCell ref="B9:D9"/>
    <mergeCell ref="B8:D8"/>
    <mergeCell ref="F8:H8"/>
    <mergeCell ref="F9:H9"/>
  </mergeCells>
  <phoneticPr fontId="0" type="noConversion"/>
  <printOptions horizontalCentered="1" verticalCentered="1"/>
  <pageMargins left="0.25" right="0.25" top="0.25" bottom="0.25" header="0.5" footer="0.5"/>
  <pageSetup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1"/>
  <sheetViews>
    <sheetView topLeftCell="A20" zoomScaleNormal="100" workbookViewId="0">
      <selection activeCell="H110" sqref="H110"/>
    </sheetView>
  </sheetViews>
  <sheetFormatPr defaultRowHeight="12.75" x14ac:dyDescent="0.2"/>
  <cols>
    <col min="2" max="2" width="26.42578125" bestFit="1" customWidth="1"/>
    <col min="3" max="3" width="11.85546875" customWidth="1"/>
    <col min="4" max="8" width="9.7109375" bestFit="1" customWidth="1"/>
  </cols>
  <sheetData>
    <row r="1" spans="1:8" x14ac:dyDescent="0.2">
      <c r="A1" t="s">
        <v>49</v>
      </c>
      <c r="B1" t="s">
        <v>4</v>
      </c>
    </row>
    <row r="2" spans="1:8" x14ac:dyDescent="0.2">
      <c r="B2" t="s">
        <v>50</v>
      </c>
    </row>
    <row r="4" spans="1:8" ht="13.5" thickBot="1" x14ac:dyDescent="0.25"/>
    <row r="5" spans="1:8" x14ac:dyDescent="0.2">
      <c r="A5" s="8"/>
      <c r="B5" s="5"/>
      <c r="C5" s="2" t="s">
        <v>9</v>
      </c>
    </row>
    <row r="6" spans="1:8" x14ac:dyDescent="0.2">
      <c r="A6" s="9"/>
      <c r="B6" s="6"/>
      <c r="C6" s="3" t="s">
        <v>7</v>
      </c>
    </row>
    <row r="7" spans="1:8" x14ac:dyDescent="0.2">
      <c r="A7" s="9"/>
      <c r="B7" s="6"/>
      <c r="C7" s="3"/>
    </row>
    <row r="8" spans="1:8" ht="13.5" thickBot="1" x14ac:dyDescent="0.25">
      <c r="A8" s="10"/>
      <c r="B8" s="7"/>
      <c r="C8" s="4" t="s">
        <v>11</v>
      </c>
      <c r="D8" s="1" t="s">
        <v>78</v>
      </c>
      <c r="E8" s="1" t="s">
        <v>79</v>
      </c>
      <c r="F8" s="1" t="s">
        <v>80</v>
      </c>
      <c r="G8" s="1" t="s">
        <v>81</v>
      </c>
      <c r="H8" s="1" t="s">
        <v>8</v>
      </c>
    </row>
    <row r="9" spans="1:8" x14ac:dyDescent="0.2">
      <c r="A9" s="16">
        <v>1</v>
      </c>
      <c r="B9" s="16" t="s">
        <v>17</v>
      </c>
      <c r="C9" s="16"/>
      <c r="D9">
        <v>0</v>
      </c>
      <c r="H9" s="26">
        <f>SUM(D9:G9)</f>
        <v>0</v>
      </c>
    </row>
    <row r="10" spans="1:8" x14ac:dyDescent="0.2">
      <c r="A10" s="17">
        <v>2</v>
      </c>
      <c r="B10" s="17" t="s">
        <v>18</v>
      </c>
      <c r="C10" s="17"/>
      <c r="D10" s="22">
        <f>+Originated!B3</f>
        <v>1216</v>
      </c>
      <c r="E10" s="22"/>
      <c r="F10" s="22"/>
      <c r="G10" s="22"/>
      <c r="H10" s="26">
        <f t="shared" ref="H10:H36" si="0">SUM(D10:G10)</f>
        <v>1216</v>
      </c>
    </row>
    <row r="11" spans="1:8" x14ac:dyDescent="0.2">
      <c r="A11" s="17">
        <v>3</v>
      </c>
      <c r="B11" s="17" t="s">
        <v>19</v>
      </c>
      <c r="C11" s="17"/>
      <c r="D11" s="22">
        <f>+Originated!B4</f>
        <v>80</v>
      </c>
      <c r="E11" s="22"/>
      <c r="F11" s="22"/>
      <c r="G11" s="22"/>
      <c r="H11" s="26">
        <f t="shared" si="0"/>
        <v>80</v>
      </c>
    </row>
    <row r="12" spans="1:8" x14ac:dyDescent="0.2">
      <c r="A12" s="17">
        <v>4</v>
      </c>
      <c r="B12" s="17" t="s">
        <v>20</v>
      </c>
      <c r="C12" s="17"/>
      <c r="D12" s="22">
        <f>+Originated!B5</f>
        <v>4931</v>
      </c>
      <c r="E12" s="22"/>
      <c r="F12" s="22"/>
      <c r="G12" s="22"/>
      <c r="H12" s="26">
        <f t="shared" si="0"/>
        <v>4931</v>
      </c>
    </row>
    <row r="13" spans="1:8" x14ac:dyDescent="0.2">
      <c r="A13" s="17">
        <v>5</v>
      </c>
      <c r="B13" s="17" t="s">
        <v>21</v>
      </c>
      <c r="C13" s="17"/>
      <c r="D13" s="26">
        <f>SUM(D9:D12)</f>
        <v>6227</v>
      </c>
      <c r="E13" s="26">
        <f>SUM(E9:E12)</f>
        <v>0</v>
      </c>
      <c r="F13" s="26">
        <f>SUM(F9:F12)</f>
        <v>0</v>
      </c>
      <c r="G13" s="26">
        <f>SUM(G9:G12)</f>
        <v>0</v>
      </c>
      <c r="H13" s="26">
        <f t="shared" si="0"/>
        <v>6227</v>
      </c>
    </row>
    <row r="14" spans="1:8" x14ac:dyDescent="0.2">
      <c r="A14" s="17">
        <v>6</v>
      </c>
      <c r="B14" s="17" t="s">
        <v>22</v>
      </c>
      <c r="C14" s="17"/>
      <c r="D14" s="22">
        <f>+Originated!B6</f>
        <v>114057</v>
      </c>
      <c r="E14" s="22"/>
      <c r="F14" s="22"/>
      <c r="G14" s="22"/>
      <c r="H14" s="26">
        <f t="shared" si="0"/>
        <v>114057</v>
      </c>
    </row>
    <row r="15" spans="1:8" x14ac:dyDescent="0.2">
      <c r="A15" s="17">
        <v>7</v>
      </c>
      <c r="B15" s="17" t="s">
        <v>23</v>
      </c>
      <c r="C15" s="17"/>
      <c r="D15" s="26">
        <f>SUM(D13:D14)</f>
        <v>120284</v>
      </c>
      <c r="E15" s="26">
        <f>SUM(E13:E14)</f>
        <v>0</v>
      </c>
      <c r="F15" s="26">
        <f>SUM(F13:F14)</f>
        <v>0</v>
      </c>
      <c r="G15" s="26">
        <f>SUM(G13:G14)</f>
        <v>0</v>
      </c>
      <c r="H15" s="26">
        <f t="shared" si="0"/>
        <v>120284</v>
      </c>
    </row>
    <row r="16" spans="1:8" x14ac:dyDescent="0.2">
      <c r="A16" s="17">
        <v>8</v>
      </c>
      <c r="B16" s="17" t="s">
        <v>24</v>
      </c>
      <c r="C16" s="17"/>
      <c r="D16" s="22">
        <f>+Originated!B7</f>
        <v>10845</v>
      </c>
      <c r="E16" s="22"/>
      <c r="F16" s="22"/>
      <c r="G16" s="22"/>
      <c r="H16" s="26">
        <f t="shared" si="0"/>
        <v>10845</v>
      </c>
    </row>
    <row r="17" spans="1:8" x14ac:dyDescent="0.2">
      <c r="A17" s="17">
        <v>9</v>
      </c>
      <c r="B17" s="17" t="s">
        <v>25</v>
      </c>
      <c r="C17" s="18"/>
      <c r="D17" s="22">
        <f>+Originated!B8</f>
        <v>107764</v>
      </c>
      <c r="E17" s="22"/>
      <c r="F17" s="22"/>
      <c r="G17" s="22"/>
      <c r="H17" s="26">
        <f t="shared" si="0"/>
        <v>107764</v>
      </c>
    </row>
    <row r="18" spans="1:8" x14ac:dyDescent="0.2">
      <c r="A18" s="17">
        <v>10</v>
      </c>
      <c r="B18" s="17" t="s">
        <v>26</v>
      </c>
      <c r="C18" s="17"/>
      <c r="D18" s="26">
        <f>SUM(D16:D17)</f>
        <v>118609</v>
      </c>
      <c r="E18" s="26">
        <f>SUM(E16:E17)</f>
        <v>0</v>
      </c>
      <c r="F18" s="26">
        <f>SUM(F16:F17)</f>
        <v>0</v>
      </c>
      <c r="G18" s="26">
        <f>SUM(G16:G17)</f>
        <v>0</v>
      </c>
      <c r="H18" s="26">
        <f t="shared" si="0"/>
        <v>118609</v>
      </c>
    </row>
    <row r="19" spans="1:8" x14ac:dyDescent="0.2">
      <c r="A19" s="17">
        <v>11</v>
      </c>
      <c r="B19" s="17" t="s">
        <v>27</v>
      </c>
      <c r="C19" s="17"/>
      <c r="D19" s="22">
        <f>+Originated!B9</f>
        <v>2824</v>
      </c>
      <c r="E19" s="22"/>
      <c r="F19" s="22"/>
      <c r="G19" s="22"/>
      <c r="H19" s="26">
        <f t="shared" si="0"/>
        <v>2824</v>
      </c>
    </row>
    <row r="20" spans="1:8" x14ac:dyDescent="0.2">
      <c r="A20" s="17">
        <v>12</v>
      </c>
      <c r="B20" s="17" t="s">
        <v>28</v>
      </c>
      <c r="C20" s="17"/>
      <c r="D20" s="22">
        <f>+Originated!B10</f>
        <v>587</v>
      </c>
      <c r="E20" s="22"/>
      <c r="F20" s="22"/>
      <c r="G20" s="22"/>
      <c r="H20" s="26">
        <f t="shared" si="0"/>
        <v>587</v>
      </c>
    </row>
    <row r="21" spans="1:8" x14ac:dyDescent="0.2">
      <c r="A21" s="17">
        <v>13</v>
      </c>
      <c r="B21" s="17" t="s">
        <v>29</v>
      </c>
      <c r="C21" s="17"/>
      <c r="D21" s="22">
        <f>+Originated!B11</f>
        <v>255</v>
      </c>
      <c r="E21" s="22"/>
      <c r="F21" s="22"/>
      <c r="G21" s="22"/>
      <c r="H21" s="26">
        <f t="shared" si="0"/>
        <v>255</v>
      </c>
    </row>
    <row r="22" spans="1:8" x14ac:dyDescent="0.2">
      <c r="A22" s="17">
        <v>14</v>
      </c>
      <c r="B22" s="17" t="s">
        <v>30</v>
      </c>
      <c r="C22" s="17"/>
      <c r="D22" s="26">
        <f>SUM(D19:D21)</f>
        <v>3666</v>
      </c>
      <c r="E22" s="26">
        <f>SUM(E19:E21)</f>
        <v>0</v>
      </c>
      <c r="F22" s="26">
        <f>SUM(F19:F21)</f>
        <v>0</v>
      </c>
      <c r="G22" s="26">
        <f>SUM(G19:G21)</f>
        <v>0</v>
      </c>
      <c r="H22" s="26">
        <f t="shared" si="0"/>
        <v>3666</v>
      </c>
    </row>
    <row r="23" spans="1:8" x14ac:dyDescent="0.2">
      <c r="A23" s="17">
        <v>15</v>
      </c>
      <c r="B23" s="17" t="s">
        <v>31</v>
      </c>
      <c r="C23" s="17"/>
      <c r="D23" s="22">
        <f>+Originated!B12</f>
        <v>59698</v>
      </c>
      <c r="E23" s="22"/>
      <c r="F23" s="22"/>
      <c r="G23" s="22"/>
      <c r="H23" s="26">
        <f t="shared" si="0"/>
        <v>59698</v>
      </c>
    </row>
    <row r="24" spans="1:8" x14ac:dyDescent="0.2">
      <c r="A24" s="17">
        <v>16</v>
      </c>
      <c r="B24" s="17" t="s">
        <v>33</v>
      </c>
      <c r="C24" s="17"/>
      <c r="D24" s="22">
        <f>+Originated!B13</f>
        <v>1874</v>
      </c>
      <c r="E24" s="22"/>
      <c r="F24" s="22"/>
      <c r="G24" s="22"/>
      <c r="H24" s="26">
        <f t="shared" si="0"/>
        <v>1874</v>
      </c>
    </row>
    <row r="25" spans="1:8" x14ac:dyDescent="0.2">
      <c r="A25" s="17">
        <v>17</v>
      </c>
      <c r="B25" s="17" t="s">
        <v>32</v>
      </c>
      <c r="C25" s="17"/>
      <c r="D25" s="22">
        <f>+Originated!B14</f>
        <v>328532</v>
      </c>
      <c r="E25" s="22"/>
      <c r="F25" s="22"/>
      <c r="G25" s="22"/>
      <c r="H25" s="26">
        <f t="shared" si="0"/>
        <v>328532</v>
      </c>
    </row>
    <row r="26" spans="1:8" x14ac:dyDescent="0.2">
      <c r="A26" s="17">
        <v>18</v>
      </c>
      <c r="B26" s="17" t="s">
        <v>34</v>
      </c>
      <c r="C26" s="17"/>
      <c r="D26" s="22">
        <f>+Originated!B15</f>
        <v>148773</v>
      </c>
      <c r="E26" s="22"/>
      <c r="F26" s="22"/>
      <c r="G26" s="22"/>
      <c r="H26" s="26">
        <f t="shared" si="0"/>
        <v>148773</v>
      </c>
    </row>
    <row r="27" spans="1:8" x14ac:dyDescent="0.2">
      <c r="A27" s="17">
        <v>19</v>
      </c>
      <c r="B27" s="17" t="s">
        <v>35</v>
      </c>
      <c r="C27" s="17"/>
      <c r="D27" s="26">
        <f>SUM(D23:D26)</f>
        <v>538877</v>
      </c>
      <c r="E27" s="26">
        <f>SUM(E23:E26)</f>
        <v>0</v>
      </c>
      <c r="F27" s="26">
        <f>SUM(F23:F26)</f>
        <v>0</v>
      </c>
      <c r="G27" s="26">
        <f>SUM(G23:G26)</f>
        <v>0</v>
      </c>
      <c r="H27" s="26">
        <f t="shared" si="0"/>
        <v>538877</v>
      </c>
    </row>
    <row r="28" spans="1:8" x14ac:dyDescent="0.2">
      <c r="A28" s="17">
        <v>20</v>
      </c>
      <c r="B28" s="17" t="s">
        <v>36</v>
      </c>
      <c r="C28" s="17"/>
      <c r="D28" s="22">
        <f>+Originated!B16</f>
        <v>144434</v>
      </c>
      <c r="E28" s="22"/>
      <c r="F28" s="22"/>
      <c r="G28" s="22"/>
      <c r="H28" s="26">
        <f t="shared" si="0"/>
        <v>144434</v>
      </c>
    </row>
    <row r="29" spans="1:8" x14ac:dyDescent="0.2">
      <c r="A29" s="17">
        <v>21</v>
      </c>
      <c r="B29" s="17" t="s">
        <v>37</v>
      </c>
      <c r="C29" s="17"/>
      <c r="D29" s="22">
        <f>+Originated!B17</f>
        <v>107040</v>
      </c>
      <c r="E29" s="22"/>
      <c r="F29" s="22"/>
      <c r="G29" s="22"/>
      <c r="H29" s="26">
        <f t="shared" si="0"/>
        <v>107040</v>
      </c>
    </row>
    <row r="30" spans="1:8" x14ac:dyDescent="0.2">
      <c r="A30" s="17">
        <v>22</v>
      </c>
      <c r="B30" s="17" t="s">
        <v>38</v>
      </c>
      <c r="C30" s="17"/>
      <c r="D30" s="26">
        <f>SUM(D28:D29)</f>
        <v>251474</v>
      </c>
      <c r="E30" s="26">
        <f>SUM(E28:E29)</f>
        <v>0</v>
      </c>
      <c r="F30" s="26">
        <f>SUM(F28:F29)</f>
        <v>0</v>
      </c>
      <c r="G30" s="26">
        <f>SUM(G28:G29)</f>
        <v>0</v>
      </c>
      <c r="H30" s="26">
        <f t="shared" si="0"/>
        <v>251474</v>
      </c>
    </row>
    <row r="31" spans="1:8" x14ac:dyDescent="0.2">
      <c r="A31" s="17">
        <v>23</v>
      </c>
      <c r="B31" s="17" t="s">
        <v>39</v>
      </c>
      <c r="C31" s="17"/>
      <c r="D31" s="22">
        <f>+Originated!B18</f>
        <v>553</v>
      </c>
      <c r="E31" s="22"/>
      <c r="F31" s="22"/>
      <c r="G31" s="22"/>
      <c r="H31" s="26">
        <f t="shared" si="0"/>
        <v>553</v>
      </c>
    </row>
    <row r="32" spans="1:8" x14ac:dyDescent="0.2">
      <c r="A32" s="17">
        <v>24</v>
      </c>
      <c r="B32" s="17" t="s">
        <v>40</v>
      </c>
      <c r="C32" s="17"/>
      <c r="D32" s="22">
        <f>+Originated!B19</f>
        <v>37383</v>
      </c>
      <c r="E32" s="22"/>
      <c r="F32" s="22"/>
      <c r="G32" s="22"/>
      <c r="H32" s="26">
        <f t="shared" si="0"/>
        <v>37383</v>
      </c>
    </row>
    <row r="33" spans="1:8" x14ac:dyDescent="0.2">
      <c r="A33" s="17">
        <v>25</v>
      </c>
      <c r="B33" s="17" t="s">
        <v>41</v>
      </c>
      <c r="C33" s="17"/>
      <c r="D33" s="22">
        <f>+Originated!B20</f>
        <v>188234</v>
      </c>
      <c r="E33" s="22"/>
      <c r="F33" s="22"/>
      <c r="G33" s="22"/>
      <c r="H33" s="26">
        <f t="shared" si="0"/>
        <v>188234</v>
      </c>
    </row>
    <row r="34" spans="1:8" x14ac:dyDescent="0.2">
      <c r="A34" s="17">
        <v>26</v>
      </c>
      <c r="B34" s="17" t="s">
        <v>42</v>
      </c>
      <c r="C34" s="17"/>
      <c r="D34" s="22">
        <f>+Originated!B21</f>
        <v>16642</v>
      </c>
      <c r="E34" s="22"/>
      <c r="F34" s="22"/>
      <c r="G34" s="22"/>
      <c r="H34" s="26">
        <f t="shared" si="0"/>
        <v>16642</v>
      </c>
    </row>
    <row r="35" spans="1:8" x14ac:dyDescent="0.2">
      <c r="A35" s="17">
        <v>27</v>
      </c>
      <c r="B35" s="17" t="s">
        <v>43</v>
      </c>
      <c r="C35" s="17"/>
      <c r="D35" s="26">
        <f>SUM(D31:D34)</f>
        <v>242812</v>
      </c>
      <c r="E35" s="26">
        <f>SUM(E31:E34)</f>
        <v>0</v>
      </c>
      <c r="F35" s="26">
        <f>SUM(F31:F34)</f>
        <v>0</v>
      </c>
      <c r="G35" s="26">
        <f>SUM(G31:G34)</f>
        <v>0</v>
      </c>
      <c r="H35" s="26">
        <f t="shared" si="0"/>
        <v>242812</v>
      </c>
    </row>
    <row r="36" spans="1:8" x14ac:dyDescent="0.2">
      <c r="A36" s="17">
        <v>28</v>
      </c>
      <c r="B36" s="17" t="s">
        <v>44</v>
      </c>
      <c r="C36" s="17"/>
      <c r="D36" s="22">
        <f>+Originated!B22</f>
        <v>190</v>
      </c>
      <c r="E36" s="22"/>
      <c r="F36" s="22"/>
      <c r="G36" s="22"/>
      <c r="H36" s="26">
        <f t="shared" si="0"/>
        <v>190</v>
      </c>
    </row>
    <row r="37" spans="1:8" x14ac:dyDescent="0.2">
      <c r="A37" s="17">
        <v>29</v>
      </c>
      <c r="B37" s="17" t="s">
        <v>45</v>
      </c>
      <c r="C37" s="17"/>
      <c r="D37" s="22">
        <f>+Originated!B23</f>
        <v>481</v>
      </c>
      <c r="E37" s="22"/>
      <c r="F37" s="22"/>
      <c r="G37" s="22"/>
      <c r="H37" s="26">
        <f>SUM(D37:G37)</f>
        <v>481</v>
      </c>
    </row>
    <row r="38" spans="1:8" x14ac:dyDescent="0.2">
      <c r="A38" s="17">
        <v>30</v>
      </c>
      <c r="B38" s="17" t="s">
        <v>46</v>
      </c>
      <c r="C38" s="17"/>
      <c r="D38" s="26">
        <f>D37+D36+D35+D30+D27+D22+D18+D15</f>
        <v>1276393</v>
      </c>
      <c r="E38" s="26">
        <f>E37+E36+E35+E30+E27+E22+E18+E15</f>
        <v>0</v>
      </c>
      <c r="F38" s="26">
        <f>F37+F36+F35+F30+F27+F22+F18+F15</f>
        <v>0</v>
      </c>
      <c r="G38" s="26">
        <f>G37+G36+G35+G30+G27+G22+G18+G15</f>
        <v>0</v>
      </c>
      <c r="H38" s="26">
        <f>SUM(D38:G38)</f>
        <v>1276393</v>
      </c>
    </row>
    <row r="39" spans="1:8" x14ac:dyDescent="0.2">
      <c r="C39" t="s">
        <v>104</v>
      </c>
      <c r="D39" s="31">
        <f>+Originated!B24-D38</f>
        <v>0</v>
      </c>
    </row>
    <row r="40" spans="1:8" ht="13.5" thickBot="1" x14ac:dyDescent="0.25"/>
    <row r="41" spans="1:8" x14ac:dyDescent="0.2">
      <c r="A41" s="8"/>
      <c r="B41" s="5"/>
      <c r="C41" s="2" t="s">
        <v>10</v>
      </c>
    </row>
    <row r="42" spans="1:8" x14ac:dyDescent="0.2">
      <c r="A42" s="9"/>
      <c r="B42" s="6"/>
      <c r="C42" s="3" t="s">
        <v>7</v>
      </c>
    </row>
    <row r="43" spans="1:8" x14ac:dyDescent="0.2">
      <c r="A43" s="9"/>
      <c r="B43" s="6"/>
      <c r="C43" s="3"/>
    </row>
    <row r="44" spans="1:8" ht="13.5" thickBot="1" x14ac:dyDescent="0.25">
      <c r="A44" s="10"/>
      <c r="B44" s="7"/>
      <c r="C44" s="4" t="s">
        <v>12</v>
      </c>
      <c r="D44" s="1" t="s">
        <v>78</v>
      </c>
      <c r="E44" s="1" t="s">
        <v>79</v>
      </c>
      <c r="F44" s="1" t="s">
        <v>80</v>
      </c>
      <c r="G44" s="1" t="s">
        <v>81</v>
      </c>
      <c r="H44" s="1" t="s">
        <v>8</v>
      </c>
    </row>
    <row r="45" spans="1:8" x14ac:dyDescent="0.2">
      <c r="A45" s="16">
        <v>1</v>
      </c>
      <c r="B45" s="16" t="s">
        <v>17</v>
      </c>
      <c r="C45" s="16"/>
      <c r="D45">
        <v>0</v>
      </c>
      <c r="H45" s="26">
        <f t="shared" ref="H45:H73" si="1">SUM(D45:G45)</f>
        <v>0</v>
      </c>
    </row>
    <row r="46" spans="1:8" x14ac:dyDescent="0.2">
      <c r="A46" s="17">
        <v>2</v>
      </c>
      <c r="B46" s="17" t="s">
        <v>18</v>
      </c>
      <c r="C46" s="17"/>
      <c r="D46" s="22">
        <f>+Originated!C3</f>
        <v>8483</v>
      </c>
      <c r="E46" s="22"/>
      <c r="F46" s="22"/>
      <c r="G46" s="22"/>
      <c r="H46" s="26">
        <f t="shared" si="1"/>
        <v>8483</v>
      </c>
    </row>
    <row r="47" spans="1:8" x14ac:dyDescent="0.2">
      <c r="A47" s="17">
        <v>3</v>
      </c>
      <c r="B47" s="17" t="s">
        <v>19</v>
      </c>
      <c r="C47" s="17"/>
      <c r="D47" s="22">
        <f>+Originated!C4</f>
        <v>485</v>
      </c>
      <c r="E47" s="22"/>
      <c r="F47" s="22"/>
      <c r="G47" s="22"/>
      <c r="H47" s="26">
        <f t="shared" si="1"/>
        <v>485</v>
      </c>
    </row>
    <row r="48" spans="1:8" x14ac:dyDescent="0.2">
      <c r="A48" s="17">
        <v>4</v>
      </c>
      <c r="B48" s="17" t="s">
        <v>20</v>
      </c>
      <c r="C48" s="17"/>
      <c r="D48" s="22">
        <f>+Originated!C5</f>
        <v>81</v>
      </c>
      <c r="E48" s="22"/>
      <c r="F48" s="22"/>
      <c r="G48" s="22"/>
      <c r="H48" s="26">
        <f t="shared" si="1"/>
        <v>81</v>
      </c>
    </row>
    <row r="49" spans="1:8" x14ac:dyDescent="0.2">
      <c r="A49" s="17">
        <v>5</v>
      </c>
      <c r="B49" s="17" t="s">
        <v>21</v>
      </c>
      <c r="C49" s="17"/>
      <c r="D49" s="26">
        <f>SUM(D45:D48)</f>
        <v>9049</v>
      </c>
      <c r="E49" s="26">
        <f>SUM(E45:E48)</f>
        <v>0</v>
      </c>
      <c r="F49" s="26">
        <f>SUM(F45:F48)</f>
        <v>0</v>
      </c>
      <c r="G49" s="26">
        <f>SUM(G45:G48)</f>
        <v>0</v>
      </c>
      <c r="H49" s="26">
        <f t="shared" si="1"/>
        <v>9049</v>
      </c>
    </row>
    <row r="50" spans="1:8" x14ac:dyDescent="0.2">
      <c r="A50" s="17">
        <v>6</v>
      </c>
      <c r="B50" s="17" t="s">
        <v>22</v>
      </c>
      <c r="C50" s="17"/>
      <c r="D50" s="22">
        <f>+Originated!C6</f>
        <v>17624</v>
      </c>
      <c r="E50" s="22"/>
      <c r="F50" s="22"/>
      <c r="G50" s="22"/>
      <c r="H50" s="26">
        <f t="shared" si="1"/>
        <v>17624</v>
      </c>
    </row>
    <row r="51" spans="1:8" x14ac:dyDescent="0.2">
      <c r="A51" s="17">
        <v>7</v>
      </c>
      <c r="B51" s="17" t="s">
        <v>23</v>
      </c>
      <c r="C51" s="17"/>
      <c r="D51" s="26">
        <f>SUM(D49:D50)</f>
        <v>26673</v>
      </c>
      <c r="E51" s="26">
        <f>SUM(E49:E50)</f>
        <v>0</v>
      </c>
      <c r="F51" s="26">
        <f>SUM(F49:F50)</f>
        <v>0</v>
      </c>
      <c r="G51" s="26">
        <f>SUM(G49:G50)</f>
        <v>0</v>
      </c>
      <c r="H51" s="26">
        <f t="shared" si="1"/>
        <v>26673</v>
      </c>
    </row>
    <row r="52" spans="1:8" x14ac:dyDescent="0.2">
      <c r="A52" s="17">
        <v>8</v>
      </c>
      <c r="B52" s="17" t="s">
        <v>24</v>
      </c>
      <c r="C52" s="17"/>
      <c r="D52" s="22">
        <f>+Originated!C7</f>
        <v>51479</v>
      </c>
      <c r="E52" s="22"/>
      <c r="F52" s="22"/>
      <c r="G52" s="22"/>
      <c r="H52" s="26">
        <f t="shared" si="1"/>
        <v>51479</v>
      </c>
    </row>
    <row r="53" spans="1:8" x14ac:dyDescent="0.2">
      <c r="A53" s="17">
        <v>9</v>
      </c>
      <c r="B53" s="17" t="s">
        <v>25</v>
      </c>
      <c r="C53" s="17"/>
      <c r="D53" s="22">
        <f>+Originated!C8</f>
        <v>216409</v>
      </c>
      <c r="E53" s="22"/>
      <c r="F53" s="22"/>
      <c r="G53" s="22"/>
      <c r="H53" s="26">
        <f t="shared" si="1"/>
        <v>216409</v>
      </c>
    </row>
    <row r="54" spans="1:8" x14ac:dyDescent="0.2">
      <c r="A54" s="17">
        <v>10</v>
      </c>
      <c r="B54" s="17" t="s">
        <v>26</v>
      </c>
      <c r="C54" s="17"/>
      <c r="D54" s="26">
        <f>SUM(D52:D53)</f>
        <v>267888</v>
      </c>
      <c r="E54" s="26">
        <f>SUM(E52:E53)</f>
        <v>0</v>
      </c>
      <c r="F54" s="26">
        <f>SUM(F52:F53)</f>
        <v>0</v>
      </c>
      <c r="G54" s="26">
        <f>SUM(G52:G53)</f>
        <v>0</v>
      </c>
      <c r="H54" s="26">
        <f t="shared" si="1"/>
        <v>267888</v>
      </c>
    </row>
    <row r="55" spans="1:8" x14ac:dyDescent="0.2">
      <c r="A55" s="17">
        <v>11</v>
      </c>
      <c r="B55" s="17" t="s">
        <v>27</v>
      </c>
      <c r="C55" s="17"/>
      <c r="D55" s="22">
        <f>+Originated!C9</f>
        <v>12</v>
      </c>
      <c r="E55" s="22"/>
      <c r="F55" s="22"/>
      <c r="G55" s="22"/>
      <c r="H55" s="26">
        <f t="shared" si="1"/>
        <v>12</v>
      </c>
    </row>
    <row r="56" spans="1:8" x14ac:dyDescent="0.2">
      <c r="A56" s="17">
        <v>12</v>
      </c>
      <c r="B56" s="17" t="s">
        <v>28</v>
      </c>
      <c r="C56" s="17"/>
      <c r="D56" s="22">
        <f>+Originated!C10</f>
        <v>186</v>
      </c>
      <c r="E56" s="22"/>
      <c r="F56" s="22"/>
      <c r="G56" s="22"/>
      <c r="H56" s="26">
        <f t="shared" si="1"/>
        <v>186</v>
      </c>
    </row>
    <row r="57" spans="1:8" x14ac:dyDescent="0.2">
      <c r="A57" s="17">
        <v>13</v>
      </c>
      <c r="B57" s="17" t="s">
        <v>29</v>
      </c>
      <c r="C57" s="17"/>
      <c r="D57" s="22">
        <f>+Originated!C11</f>
        <v>33</v>
      </c>
      <c r="E57" s="22"/>
      <c r="F57" s="22"/>
      <c r="G57" s="22"/>
      <c r="H57" s="26">
        <f t="shared" si="1"/>
        <v>33</v>
      </c>
    </row>
    <row r="58" spans="1:8" x14ac:dyDescent="0.2">
      <c r="A58" s="17">
        <v>14</v>
      </c>
      <c r="B58" s="17" t="s">
        <v>30</v>
      </c>
      <c r="C58" s="17"/>
      <c r="D58" s="26">
        <f>SUM(D55:D57)</f>
        <v>231</v>
      </c>
      <c r="E58" s="26">
        <f>SUM(E55:E57)</f>
        <v>0</v>
      </c>
      <c r="F58" s="26">
        <f>SUM(F55:F57)</f>
        <v>0</v>
      </c>
      <c r="G58" s="26">
        <f>SUM(G55:G57)</f>
        <v>0</v>
      </c>
      <c r="H58" s="26">
        <f t="shared" si="1"/>
        <v>231</v>
      </c>
    </row>
    <row r="59" spans="1:8" x14ac:dyDescent="0.2">
      <c r="A59" s="17">
        <v>15</v>
      </c>
      <c r="B59" s="17" t="s">
        <v>31</v>
      </c>
      <c r="C59" s="17"/>
      <c r="D59" s="22">
        <f>+Originated!C12</f>
        <v>10089</v>
      </c>
      <c r="E59" s="22"/>
      <c r="F59" s="22"/>
      <c r="G59" s="22"/>
      <c r="H59" s="26">
        <f t="shared" si="1"/>
        <v>10089</v>
      </c>
    </row>
    <row r="60" spans="1:8" x14ac:dyDescent="0.2">
      <c r="A60" s="17">
        <v>16</v>
      </c>
      <c r="B60" s="17" t="s">
        <v>33</v>
      </c>
      <c r="C60" s="17"/>
      <c r="D60" s="22">
        <f>+Originated!C13</f>
        <v>1503</v>
      </c>
      <c r="E60" s="22"/>
      <c r="F60" s="22"/>
      <c r="G60" s="22"/>
      <c r="H60" s="26">
        <f t="shared" si="1"/>
        <v>1503</v>
      </c>
    </row>
    <row r="61" spans="1:8" x14ac:dyDescent="0.2">
      <c r="A61" s="17">
        <v>17</v>
      </c>
      <c r="B61" s="17" t="s">
        <v>32</v>
      </c>
      <c r="C61" s="17"/>
      <c r="D61" s="22">
        <f>+Originated!C14</f>
        <v>103138</v>
      </c>
      <c r="E61" s="22"/>
      <c r="F61" s="22"/>
      <c r="G61" s="22"/>
      <c r="H61" s="26">
        <f t="shared" si="1"/>
        <v>103138</v>
      </c>
    </row>
    <row r="62" spans="1:8" x14ac:dyDescent="0.2">
      <c r="A62" s="17">
        <v>18</v>
      </c>
      <c r="B62" s="17" t="s">
        <v>34</v>
      </c>
      <c r="C62" s="17"/>
      <c r="D62" s="22">
        <f>+Originated!C15</f>
        <v>38182</v>
      </c>
      <c r="E62" s="22"/>
      <c r="F62" s="22"/>
      <c r="G62" s="22"/>
      <c r="H62" s="26">
        <f t="shared" si="1"/>
        <v>38182</v>
      </c>
    </row>
    <row r="63" spans="1:8" x14ac:dyDescent="0.2">
      <c r="A63" s="17">
        <v>19</v>
      </c>
      <c r="B63" s="17" t="s">
        <v>35</v>
      </c>
      <c r="C63" s="17"/>
      <c r="D63" s="26">
        <f>SUM(D59:D62)</f>
        <v>152912</v>
      </c>
      <c r="E63" s="26">
        <f>SUM(E59:E62)</f>
        <v>0</v>
      </c>
      <c r="F63" s="26">
        <f>SUM(F59:F62)</f>
        <v>0</v>
      </c>
      <c r="G63" s="26">
        <f>SUM(G59:G62)</f>
        <v>0</v>
      </c>
      <c r="H63" s="26">
        <f t="shared" si="1"/>
        <v>152912</v>
      </c>
    </row>
    <row r="64" spans="1:8" x14ac:dyDescent="0.2">
      <c r="A64" s="17">
        <v>20</v>
      </c>
      <c r="B64" s="17" t="s">
        <v>36</v>
      </c>
      <c r="C64" s="17"/>
      <c r="D64" s="22">
        <f>+Originated!C16</f>
        <v>106923</v>
      </c>
      <c r="E64" s="22"/>
      <c r="F64" s="22"/>
      <c r="G64" s="22"/>
      <c r="H64" s="26">
        <f t="shared" si="1"/>
        <v>106923</v>
      </c>
    </row>
    <row r="65" spans="1:8" x14ac:dyDescent="0.2">
      <c r="A65" s="17">
        <v>21</v>
      </c>
      <c r="B65" s="17" t="s">
        <v>37</v>
      </c>
      <c r="C65" s="17"/>
      <c r="D65" s="22">
        <f>+Originated!C17</f>
        <v>230868</v>
      </c>
      <c r="E65" s="22"/>
      <c r="F65" s="22"/>
      <c r="G65" s="22"/>
      <c r="H65" s="26">
        <f t="shared" si="1"/>
        <v>230868</v>
      </c>
    </row>
    <row r="66" spans="1:8" x14ac:dyDescent="0.2">
      <c r="A66" s="17">
        <v>22</v>
      </c>
      <c r="B66" s="17" t="s">
        <v>38</v>
      </c>
      <c r="C66" s="17"/>
      <c r="D66" s="26">
        <f>SUM(D64:D65)</f>
        <v>337791</v>
      </c>
      <c r="E66" s="26">
        <f>SUM(E64:E65)</f>
        <v>0</v>
      </c>
      <c r="F66" s="26">
        <f>SUM(F64:F65)</f>
        <v>0</v>
      </c>
      <c r="G66" s="26">
        <f>SUM(G64:G65)</f>
        <v>0</v>
      </c>
      <c r="H66" s="26">
        <f t="shared" si="1"/>
        <v>337791</v>
      </c>
    </row>
    <row r="67" spans="1:8" x14ac:dyDescent="0.2">
      <c r="A67" s="17">
        <v>23</v>
      </c>
      <c r="B67" s="17" t="s">
        <v>39</v>
      </c>
      <c r="C67" s="17"/>
      <c r="D67" s="22">
        <f>+Originated!C18</f>
        <v>2</v>
      </c>
      <c r="E67" s="22"/>
      <c r="F67" s="22"/>
      <c r="G67" s="22"/>
      <c r="H67" s="26">
        <f t="shared" si="1"/>
        <v>2</v>
      </c>
    </row>
    <row r="68" spans="1:8" x14ac:dyDescent="0.2">
      <c r="A68" s="17">
        <v>24</v>
      </c>
      <c r="B68" s="17" t="s">
        <v>40</v>
      </c>
      <c r="C68" s="17"/>
      <c r="D68" s="22">
        <f>+Originated!C19</f>
        <v>310139</v>
      </c>
      <c r="E68" s="22"/>
      <c r="F68" s="22"/>
      <c r="G68" s="22"/>
      <c r="H68" s="26">
        <f t="shared" si="1"/>
        <v>310139</v>
      </c>
    </row>
    <row r="69" spans="1:8" x14ac:dyDescent="0.2">
      <c r="A69" s="17">
        <v>25</v>
      </c>
      <c r="B69" s="17" t="s">
        <v>41</v>
      </c>
      <c r="C69" s="17"/>
      <c r="D69" s="22">
        <f>+Originated!C20</f>
        <v>651349</v>
      </c>
      <c r="E69" s="22"/>
      <c r="F69" s="22"/>
      <c r="G69" s="22"/>
      <c r="H69" s="26">
        <f t="shared" si="1"/>
        <v>651349</v>
      </c>
    </row>
    <row r="70" spans="1:8" x14ac:dyDescent="0.2">
      <c r="A70" s="17">
        <v>26</v>
      </c>
      <c r="B70" s="17" t="s">
        <v>42</v>
      </c>
      <c r="C70" s="17"/>
      <c r="D70" s="22">
        <f>+Originated!C21</f>
        <v>23430</v>
      </c>
      <c r="E70" s="22"/>
      <c r="F70" s="22"/>
      <c r="G70" s="22"/>
      <c r="H70" s="26">
        <f t="shared" si="1"/>
        <v>23430</v>
      </c>
    </row>
    <row r="71" spans="1:8" x14ac:dyDescent="0.2">
      <c r="A71" s="17">
        <v>27</v>
      </c>
      <c r="B71" s="17" t="s">
        <v>43</v>
      </c>
      <c r="C71" s="17"/>
      <c r="D71" s="26">
        <f>SUM(D67:D70)</f>
        <v>984920</v>
      </c>
      <c r="E71" s="26">
        <f>SUM(E67:E70)</f>
        <v>0</v>
      </c>
      <c r="F71" s="26">
        <f>SUM(F67:F70)</f>
        <v>0</v>
      </c>
      <c r="G71" s="26">
        <f>SUM(G67:G70)</f>
        <v>0</v>
      </c>
      <c r="H71" s="26">
        <f t="shared" si="1"/>
        <v>984920</v>
      </c>
    </row>
    <row r="72" spans="1:8" x14ac:dyDescent="0.2">
      <c r="A72" s="17">
        <v>28</v>
      </c>
      <c r="B72" s="17" t="s">
        <v>44</v>
      </c>
      <c r="C72" s="17"/>
      <c r="D72" s="22">
        <f>+Originated!C22</f>
        <v>231258</v>
      </c>
      <c r="E72" s="22"/>
      <c r="F72" s="22"/>
      <c r="G72" s="22"/>
      <c r="H72" s="26">
        <f t="shared" si="1"/>
        <v>231258</v>
      </c>
    </row>
    <row r="73" spans="1:8" x14ac:dyDescent="0.2">
      <c r="A73" s="17">
        <v>29</v>
      </c>
      <c r="B73" s="17" t="s">
        <v>45</v>
      </c>
      <c r="C73" s="17"/>
      <c r="D73" s="22">
        <f>+Originated!C23</f>
        <v>4864</v>
      </c>
      <c r="E73" s="22"/>
      <c r="F73" s="22"/>
      <c r="G73" s="22"/>
      <c r="H73" s="26">
        <f t="shared" si="1"/>
        <v>4864</v>
      </c>
    </row>
    <row r="74" spans="1:8" x14ac:dyDescent="0.2">
      <c r="A74" s="17">
        <v>30</v>
      </c>
      <c r="B74" s="17" t="s">
        <v>46</v>
      </c>
      <c r="C74" s="17"/>
      <c r="D74" s="26">
        <f>D73+D72+D71+D66+D63+D58+D54+D51</f>
        <v>2006537</v>
      </c>
      <c r="E74" s="26">
        <f>E73+E72+E71+E66+E63+E58+E54+E51</f>
        <v>0</v>
      </c>
      <c r="F74" s="26">
        <f>F73+F72+F71+F66+F63+F58+F54+F51</f>
        <v>0</v>
      </c>
      <c r="G74" s="26">
        <f>G73+G72+G71+G66+G63+G58+G54+G51</f>
        <v>0</v>
      </c>
      <c r="H74" s="26">
        <f>SUM(D74:G74)</f>
        <v>2006537</v>
      </c>
    </row>
    <row r="75" spans="1:8" x14ac:dyDescent="0.2">
      <c r="C75" t="s">
        <v>104</v>
      </c>
      <c r="D75" s="22">
        <f>+Originated!C24-D74</f>
        <v>0</v>
      </c>
    </row>
    <row r="76" spans="1:8" ht="13.5" thickBot="1" x14ac:dyDescent="0.25">
      <c r="D76" s="22"/>
    </row>
    <row r="77" spans="1:8" x14ac:dyDescent="0.2">
      <c r="A77" s="8"/>
      <c r="B77" s="5"/>
      <c r="C77" s="2" t="s">
        <v>8</v>
      </c>
      <c r="D77" s="22"/>
    </row>
    <row r="78" spans="1:8" x14ac:dyDescent="0.2">
      <c r="A78" s="9"/>
      <c r="B78" s="15"/>
      <c r="C78" s="3" t="s">
        <v>7</v>
      </c>
      <c r="D78" s="22"/>
    </row>
    <row r="79" spans="1:8" x14ac:dyDescent="0.2">
      <c r="A79" s="9"/>
      <c r="B79" s="15"/>
      <c r="C79" s="3" t="s">
        <v>4</v>
      </c>
      <c r="D79" s="22"/>
    </row>
    <row r="80" spans="1:8" ht="13.5" thickBot="1" x14ac:dyDescent="0.25">
      <c r="A80" s="10"/>
      <c r="B80" s="19"/>
      <c r="C80" s="4" t="s">
        <v>13</v>
      </c>
      <c r="D80" s="1" t="s">
        <v>78</v>
      </c>
      <c r="E80" s="1" t="s">
        <v>79</v>
      </c>
      <c r="F80" s="1" t="s">
        <v>80</v>
      </c>
      <c r="G80" s="1" t="s">
        <v>81</v>
      </c>
      <c r="H80" s="1" t="s">
        <v>8</v>
      </c>
    </row>
    <row r="81" spans="1:8" x14ac:dyDescent="0.2">
      <c r="A81" s="16">
        <v>1</v>
      </c>
      <c r="B81" s="16" t="s">
        <v>17</v>
      </c>
      <c r="C81" s="16"/>
      <c r="D81" s="27">
        <f t="shared" ref="D81:G107" si="2">D9+D45</f>
        <v>0</v>
      </c>
      <c r="E81" s="27">
        <f t="shared" si="2"/>
        <v>0</v>
      </c>
      <c r="F81" s="27">
        <f t="shared" si="2"/>
        <v>0</v>
      </c>
      <c r="G81" s="27">
        <f t="shared" si="2"/>
        <v>0</v>
      </c>
      <c r="H81" s="26">
        <f t="shared" ref="H81:H109" si="3">SUM(D81:G81)</f>
        <v>0</v>
      </c>
    </row>
    <row r="82" spans="1:8" x14ac:dyDescent="0.2">
      <c r="A82" s="17">
        <v>2</v>
      </c>
      <c r="B82" s="17" t="s">
        <v>18</v>
      </c>
      <c r="C82" s="17"/>
      <c r="D82" s="27">
        <f t="shared" si="2"/>
        <v>9699</v>
      </c>
      <c r="E82" s="27">
        <f t="shared" si="2"/>
        <v>0</v>
      </c>
      <c r="F82" s="27">
        <f t="shared" si="2"/>
        <v>0</v>
      </c>
      <c r="G82" s="27">
        <f t="shared" si="2"/>
        <v>0</v>
      </c>
      <c r="H82" s="26">
        <f t="shared" si="3"/>
        <v>9699</v>
      </c>
    </row>
    <row r="83" spans="1:8" x14ac:dyDescent="0.2">
      <c r="A83" s="17">
        <v>3</v>
      </c>
      <c r="B83" s="17" t="s">
        <v>19</v>
      </c>
      <c r="C83" s="17"/>
      <c r="D83" s="27">
        <f t="shared" si="2"/>
        <v>565</v>
      </c>
      <c r="E83" s="27">
        <f t="shared" si="2"/>
        <v>0</v>
      </c>
      <c r="F83" s="27">
        <f t="shared" si="2"/>
        <v>0</v>
      </c>
      <c r="G83" s="27">
        <f t="shared" si="2"/>
        <v>0</v>
      </c>
      <c r="H83" s="26">
        <f t="shared" si="3"/>
        <v>565</v>
      </c>
    </row>
    <row r="84" spans="1:8" x14ac:dyDescent="0.2">
      <c r="A84" s="17">
        <v>4</v>
      </c>
      <c r="B84" s="17" t="s">
        <v>20</v>
      </c>
      <c r="C84" s="17"/>
      <c r="D84" s="27">
        <f t="shared" si="2"/>
        <v>5012</v>
      </c>
      <c r="E84" s="27">
        <f t="shared" si="2"/>
        <v>0</v>
      </c>
      <c r="F84" s="27">
        <f t="shared" si="2"/>
        <v>0</v>
      </c>
      <c r="G84" s="27">
        <f t="shared" si="2"/>
        <v>0</v>
      </c>
      <c r="H84" s="26">
        <f t="shared" si="3"/>
        <v>5012</v>
      </c>
    </row>
    <row r="85" spans="1:8" x14ac:dyDescent="0.2">
      <c r="A85" s="17">
        <v>5</v>
      </c>
      <c r="B85" s="17" t="s">
        <v>21</v>
      </c>
      <c r="C85" s="17"/>
      <c r="D85" s="27">
        <f t="shared" si="2"/>
        <v>15276</v>
      </c>
      <c r="E85" s="27">
        <f t="shared" si="2"/>
        <v>0</v>
      </c>
      <c r="F85" s="27">
        <f t="shared" si="2"/>
        <v>0</v>
      </c>
      <c r="G85" s="27">
        <f t="shared" si="2"/>
        <v>0</v>
      </c>
      <c r="H85" s="26">
        <f t="shared" si="3"/>
        <v>15276</v>
      </c>
    </row>
    <row r="86" spans="1:8" x14ac:dyDescent="0.2">
      <c r="A86" s="17">
        <v>6</v>
      </c>
      <c r="B86" s="17" t="s">
        <v>22</v>
      </c>
      <c r="C86" s="17"/>
      <c r="D86" s="27">
        <f t="shared" si="2"/>
        <v>131681</v>
      </c>
      <c r="E86" s="27">
        <f t="shared" si="2"/>
        <v>0</v>
      </c>
      <c r="F86" s="27">
        <f t="shared" si="2"/>
        <v>0</v>
      </c>
      <c r="G86" s="27">
        <f t="shared" si="2"/>
        <v>0</v>
      </c>
      <c r="H86" s="26">
        <f t="shared" si="3"/>
        <v>131681</v>
      </c>
    </row>
    <row r="87" spans="1:8" x14ac:dyDescent="0.2">
      <c r="A87" s="17">
        <v>7</v>
      </c>
      <c r="B87" s="17" t="s">
        <v>23</v>
      </c>
      <c r="C87" s="17"/>
      <c r="D87" s="27">
        <f t="shared" si="2"/>
        <v>146957</v>
      </c>
      <c r="E87" s="27">
        <f t="shared" si="2"/>
        <v>0</v>
      </c>
      <c r="F87" s="27">
        <f t="shared" si="2"/>
        <v>0</v>
      </c>
      <c r="G87" s="27">
        <f t="shared" si="2"/>
        <v>0</v>
      </c>
      <c r="H87" s="26">
        <f t="shared" si="3"/>
        <v>146957</v>
      </c>
    </row>
    <row r="88" spans="1:8" x14ac:dyDescent="0.2">
      <c r="A88" s="17">
        <v>8</v>
      </c>
      <c r="B88" s="17" t="s">
        <v>24</v>
      </c>
      <c r="C88" s="17"/>
      <c r="D88" s="27">
        <f t="shared" si="2"/>
        <v>62324</v>
      </c>
      <c r="E88" s="27">
        <f t="shared" si="2"/>
        <v>0</v>
      </c>
      <c r="F88" s="27">
        <f t="shared" si="2"/>
        <v>0</v>
      </c>
      <c r="G88" s="27">
        <f t="shared" si="2"/>
        <v>0</v>
      </c>
      <c r="H88" s="26">
        <f t="shared" si="3"/>
        <v>62324</v>
      </c>
    </row>
    <row r="89" spans="1:8" x14ac:dyDescent="0.2">
      <c r="A89" s="17">
        <v>9</v>
      </c>
      <c r="B89" s="17" t="s">
        <v>25</v>
      </c>
      <c r="C89" s="17"/>
      <c r="D89" s="27">
        <f t="shared" si="2"/>
        <v>324173</v>
      </c>
      <c r="E89" s="27">
        <f t="shared" si="2"/>
        <v>0</v>
      </c>
      <c r="F89" s="27">
        <f t="shared" si="2"/>
        <v>0</v>
      </c>
      <c r="G89" s="27">
        <f t="shared" si="2"/>
        <v>0</v>
      </c>
      <c r="H89" s="26">
        <f t="shared" si="3"/>
        <v>324173</v>
      </c>
    </row>
    <row r="90" spans="1:8" x14ac:dyDescent="0.2">
      <c r="A90" s="17">
        <v>10</v>
      </c>
      <c r="B90" s="17" t="s">
        <v>26</v>
      </c>
      <c r="C90" s="17"/>
      <c r="D90" s="27">
        <f t="shared" si="2"/>
        <v>386497</v>
      </c>
      <c r="E90" s="27">
        <f t="shared" si="2"/>
        <v>0</v>
      </c>
      <c r="F90" s="27">
        <f t="shared" si="2"/>
        <v>0</v>
      </c>
      <c r="G90" s="27">
        <f t="shared" si="2"/>
        <v>0</v>
      </c>
      <c r="H90" s="26">
        <f t="shared" si="3"/>
        <v>386497</v>
      </c>
    </row>
    <row r="91" spans="1:8" x14ac:dyDescent="0.2">
      <c r="A91" s="17">
        <v>11</v>
      </c>
      <c r="B91" s="17" t="s">
        <v>27</v>
      </c>
      <c r="C91" s="17"/>
      <c r="D91" s="27">
        <f t="shared" si="2"/>
        <v>2836</v>
      </c>
      <c r="E91" s="27">
        <f t="shared" si="2"/>
        <v>0</v>
      </c>
      <c r="F91" s="27">
        <f t="shared" si="2"/>
        <v>0</v>
      </c>
      <c r="G91" s="27">
        <f t="shared" si="2"/>
        <v>0</v>
      </c>
      <c r="H91" s="26">
        <f t="shared" si="3"/>
        <v>2836</v>
      </c>
    </row>
    <row r="92" spans="1:8" x14ac:dyDescent="0.2">
      <c r="A92" s="17">
        <v>12</v>
      </c>
      <c r="B92" s="17" t="s">
        <v>28</v>
      </c>
      <c r="C92" s="17"/>
      <c r="D92" s="27">
        <f t="shared" si="2"/>
        <v>773</v>
      </c>
      <c r="E92" s="27">
        <f t="shared" si="2"/>
        <v>0</v>
      </c>
      <c r="F92" s="27">
        <f t="shared" si="2"/>
        <v>0</v>
      </c>
      <c r="G92" s="27">
        <f t="shared" si="2"/>
        <v>0</v>
      </c>
      <c r="H92" s="26">
        <f t="shared" si="3"/>
        <v>773</v>
      </c>
    </row>
    <row r="93" spans="1:8" x14ac:dyDescent="0.2">
      <c r="A93" s="17">
        <v>13</v>
      </c>
      <c r="B93" s="17" t="s">
        <v>29</v>
      </c>
      <c r="C93" s="17"/>
      <c r="D93" s="27">
        <f t="shared" si="2"/>
        <v>288</v>
      </c>
      <c r="E93" s="27">
        <f t="shared" si="2"/>
        <v>0</v>
      </c>
      <c r="F93" s="27">
        <f t="shared" si="2"/>
        <v>0</v>
      </c>
      <c r="G93" s="27">
        <f t="shared" si="2"/>
        <v>0</v>
      </c>
      <c r="H93" s="26">
        <f t="shared" si="3"/>
        <v>288</v>
      </c>
    </row>
    <row r="94" spans="1:8" x14ac:dyDescent="0.2">
      <c r="A94" s="17">
        <v>14</v>
      </c>
      <c r="B94" s="17" t="s">
        <v>30</v>
      </c>
      <c r="C94" s="17"/>
      <c r="D94" s="27">
        <f t="shared" si="2"/>
        <v>3897</v>
      </c>
      <c r="E94" s="27">
        <f t="shared" si="2"/>
        <v>0</v>
      </c>
      <c r="F94" s="27">
        <f t="shared" si="2"/>
        <v>0</v>
      </c>
      <c r="G94" s="27">
        <f t="shared" si="2"/>
        <v>0</v>
      </c>
      <c r="H94" s="26">
        <f t="shared" si="3"/>
        <v>3897</v>
      </c>
    </row>
    <row r="95" spans="1:8" x14ac:dyDescent="0.2">
      <c r="A95" s="17">
        <v>15</v>
      </c>
      <c r="B95" s="17" t="s">
        <v>31</v>
      </c>
      <c r="C95" s="17"/>
      <c r="D95" s="27">
        <f t="shared" si="2"/>
        <v>69787</v>
      </c>
      <c r="E95" s="27">
        <f t="shared" si="2"/>
        <v>0</v>
      </c>
      <c r="F95" s="27">
        <f t="shared" si="2"/>
        <v>0</v>
      </c>
      <c r="G95" s="27">
        <f t="shared" si="2"/>
        <v>0</v>
      </c>
      <c r="H95" s="26">
        <f t="shared" si="3"/>
        <v>69787</v>
      </c>
    </row>
    <row r="96" spans="1:8" x14ac:dyDescent="0.2">
      <c r="A96" s="17">
        <v>16</v>
      </c>
      <c r="B96" s="17" t="s">
        <v>33</v>
      </c>
      <c r="C96" s="17"/>
      <c r="D96" s="27">
        <f t="shared" si="2"/>
        <v>3377</v>
      </c>
      <c r="E96" s="27">
        <f t="shared" si="2"/>
        <v>0</v>
      </c>
      <c r="F96" s="27">
        <f t="shared" si="2"/>
        <v>0</v>
      </c>
      <c r="G96" s="27">
        <f t="shared" si="2"/>
        <v>0</v>
      </c>
      <c r="H96" s="26">
        <f t="shared" si="3"/>
        <v>3377</v>
      </c>
    </row>
    <row r="97" spans="1:8" x14ac:dyDescent="0.2">
      <c r="A97" s="17">
        <v>17</v>
      </c>
      <c r="B97" s="17" t="s">
        <v>32</v>
      </c>
      <c r="C97" s="17"/>
      <c r="D97" s="27">
        <f t="shared" si="2"/>
        <v>431670</v>
      </c>
      <c r="E97" s="27">
        <f t="shared" si="2"/>
        <v>0</v>
      </c>
      <c r="F97" s="27">
        <f t="shared" si="2"/>
        <v>0</v>
      </c>
      <c r="G97" s="27">
        <f t="shared" si="2"/>
        <v>0</v>
      </c>
      <c r="H97" s="26">
        <f t="shared" si="3"/>
        <v>431670</v>
      </c>
    </row>
    <row r="98" spans="1:8" x14ac:dyDescent="0.2">
      <c r="A98" s="17">
        <v>18</v>
      </c>
      <c r="B98" s="17" t="s">
        <v>34</v>
      </c>
      <c r="C98" s="17"/>
      <c r="D98" s="27">
        <f t="shared" si="2"/>
        <v>186955</v>
      </c>
      <c r="E98" s="27">
        <f t="shared" si="2"/>
        <v>0</v>
      </c>
      <c r="F98" s="27">
        <f t="shared" si="2"/>
        <v>0</v>
      </c>
      <c r="G98" s="27">
        <f t="shared" si="2"/>
        <v>0</v>
      </c>
      <c r="H98" s="26">
        <f t="shared" si="3"/>
        <v>186955</v>
      </c>
    </row>
    <row r="99" spans="1:8" x14ac:dyDescent="0.2">
      <c r="A99" s="17">
        <v>19</v>
      </c>
      <c r="B99" s="17" t="s">
        <v>35</v>
      </c>
      <c r="C99" s="17"/>
      <c r="D99" s="27">
        <f t="shared" si="2"/>
        <v>691789</v>
      </c>
      <c r="E99" s="27">
        <f t="shared" si="2"/>
        <v>0</v>
      </c>
      <c r="F99" s="27">
        <f t="shared" si="2"/>
        <v>0</v>
      </c>
      <c r="G99" s="27">
        <f t="shared" si="2"/>
        <v>0</v>
      </c>
      <c r="H99" s="26">
        <f t="shared" si="3"/>
        <v>691789</v>
      </c>
    </row>
    <row r="100" spans="1:8" x14ac:dyDescent="0.2">
      <c r="A100" s="17">
        <v>20</v>
      </c>
      <c r="B100" s="17" t="s">
        <v>36</v>
      </c>
      <c r="C100" s="17"/>
      <c r="D100" s="27">
        <f t="shared" si="2"/>
        <v>251357</v>
      </c>
      <c r="E100" s="27">
        <f t="shared" si="2"/>
        <v>0</v>
      </c>
      <c r="F100" s="27">
        <f t="shared" si="2"/>
        <v>0</v>
      </c>
      <c r="G100" s="27">
        <f t="shared" si="2"/>
        <v>0</v>
      </c>
      <c r="H100" s="26">
        <f t="shared" si="3"/>
        <v>251357</v>
      </c>
    </row>
    <row r="101" spans="1:8" x14ac:dyDescent="0.2">
      <c r="A101" s="17">
        <v>21</v>
      </c>
      <c r="B101" s="17" t="s">
        <v>37</v>
      </c>
      <c r="C101" s="17"/>
      <c r="D101" s="27">
        <f t="shared" si="2"/>
        <v>337908</v>
      </c>
      <c r="E101" s="27">
        <f t="shared" si="2"/>
        <v>0</v>
      </c>
      <c r="F101" s="27">
        <f t="shared" si="2"/>
        <v>0</v>
      </c>
      <c r="G101" s="27">
        <f t="shared" si="2"/>
        <v>0</v>
      </c>
      <c r="H101" s="26">
        <f t="shared" si="3"/>
        <v>337908</v>
      </c>
    </row>
    <row r="102" spans="1:8" x14ac:dyDescent="0.2">
      <c r="A102" s="17">
        <v>22</v>
      </c>
      <c r="B102" s="17" t="s">
        <v>38</v>
      </c>
      <c r="C102" s="17"/>
      <c r="D102" s="27">
        <f t="shared" si="2"/>
        <v>589265</v>
      </c>
      <c r="E102" s="27">
        <f t="shared" si="2"/>
        <v>0</v>
      </c>
      <c r="F102" s="27">
        <f t="shared" si="2"/>
        <v>0</v>
      </c>
      <c r="G102" s="27">
        <f t="shared" si="2"/>
        <v>0</v>
      </c>
      <c r="H102" s="26">
        <f t="shared" si="3"/>
        <v>589265</v>
      </c>
    </row>
    <row r="103" spans="1:8" x14ac:dyDescent="0.2">
      <c r="A103" s="17">
        <v>23</v>
      </c>
      <c r="B103" s="17" t="s">
        <v>39</v>
      </c>
      <c r="C103" s="17"/>
      <c r="D103" s="27">
        <f t="shared" si="2"/>
        <v>555</v>
      </c>
      <c r="E103" s="27">
        <f t="shared" si="2"/>
        <v>0</v>
      </c>
      <c r="F103" s="27">
        <f t="shared" si="2"/>
        <v>0</v>
      </c>
      <c r="G103" s="27">
        <f t="shared" si="2"/>
        <v>0</v>
      </c>
      <c r="H103" s="26">
        <f t="shared" si="3"/>
        <v>555</v>
      </c>
    </row>
    <row r="104" spans="1:8" x14ac:dyDescent="0.2">
      <c r="A104" s="17">
        <v>24</v>
      </c>
      <c r="B104" s="17" t="s">
        <v>40</v>
      </c>
      <c r="C104" s="17"/>
      <c r="D104" s="27">
        <f t="shared" si="2"/>
        <v>347522</v>
      </c>
      <c r="E104" s="27">
        <f t="shared" si="2"/>
        <v>0</v>
      </c>
      <c r="F104" s="27">
        <f t="shared" si="2"/>
        <v>0</v>
      </c>
      <c r="G104" s="27">
        <f t="shared" si="2"/>
        <v>0</v>
      </c>
      <c r="H104" s="26">
        <f t="shared" si="3"/>
        <v>347522</v>
      </c>
    </row>
    <row r="105" spans="1:8" x14ac:dyDescent="0.2">
      <c r="A105" s="17">
        <v>25</v>
      </c>
      <c r="B105" s="17" t="s">
        <v>41</v>
      </c>
      <c r="C105" s="17"/>
      <c r="D105" s="27">
        <f t="shared" si="2"/>
        <v>839583</v>
      </c>
      <c r="E105" s="27">
        <f t="shared" si="2"/>
        <v>0</v>
      </c>
      <c r="F105" s="27">
        <f t="shared" si="2"/>
        <v>0</v>
      </c>
      <c r="G105" s="27">
        <f t="shared" si="2"/>
        <v>0</v>
      </c>
      <c r="H105" s="26">
        <f t="shared" si="3"/>
        <v>839583</v>
      </c>
    </row>
    <row r="106" spans="1:8" x14ac:dyDescent="0.2">
      <c r="A106" s="17">
        <v>26</v>
      </c>
      <c r="B106" s="17" t="s">
        <v>42</v>
      </c>
      <c r="C106" s="17"/>
      <c r="D106" s="27">
        <f t="shared" si="2"/>
        <v>40072</v>
      </c>
      <c r="E106" s="27">
        <f t="shared" si="2"/>
        <v>0</v>
      </c>
      <c r="F106" s="27">
        <f t="shared" si="2"/>
        <v>0</v>
      </c>
      <c r="G106" s="27">
        <f t="shared" si="2"/>
        <v>0</v>
      </c>
      <c r="H106" s="26">
        <f t="shared" si="3"/>
        <v>40072</v>
      </c>
    </row>
    <row r="107" spans="1:8" x14ac:dyDescent="0.2">
      <c r="A107" s="17">
        <v>27</v>
      </c>
      <c r="B107" s="17" t="s">
        <v>43</v>
      </c>
      <c r="C107" s="17"/>
      <c r="D107" s="27">
        <f t="shared" si="2"/>
        <v>1227732</v>
      </c>
      <c r="E107" s="27">
        <f t="shared" si="2"/>
        <v>0</v>
      </c>
      <c r="F107" s="27">
        <f t="shared" si="2"/>
        <v>0</v>
      </c>
      <c r="G107" s="27">
        <f t="shared" si="2"/>
        <v>0</v>
      </c>
      <c r="H107" s="26">
        <f t="shared" si="3"/>
        <v>1227732</v>
      </c>
    </row>
    <row r="108" spans="1:8" x14ac:dyDescent="0.2">
      <c r="A108" s="17">
        <v>28</v>
      </c>
      <c r="B108" s="17" t="s">
        <v>44</v>
      </c>
      <c r="C108" s="17"/>
      <c r="D108" s="27">
        <f t="shared" ref="D108:G109" si="4">D36+D72</f>
        <v>231448</v>
      </c>
      <c r="E108" s="27">
        <f t="shared" si="4"/>
        <v>0</v>
      </c>
      <c r="F108" s="27">
        <f t="shared" si="4"/>
        <v>0</v>
      </c>
      <c r="G108" s="27">
        <f t="shared" si="4"/>
        <v>0</v>
      </c>
      <c r="H108" s="26">
        <f t="shared" si="3"/>
        <v>231448</v>
      </c>
    </row>
    <row r="109" spans="1:8" x14ac:dyDescent="0.2">
      <c r="A109" s="17">
        <v>29</v>
      </c>
      <c r="B109" s="17" t="s">
        <v>45</v>
      </c>
      <c r="C109" s="17"/>
      <c r="D109" s="27">
        <f t="shared" si="4"/>
        <v>5345</v>
      </c>
      <c r="E109" s="27">
        <f t="shared" si="4"/>
        <v>0</v>
      </c>
      <c r="F109" s="27">
        <f t="shared" si="4"/>
        <v>0</v>
      </c>
      <c r="G109" s="27">
        <f t="shared" si="4"/>
        <v>0</v>
      </c>
      <c r="H109" s="26">
        <f t="shared" si="3"/>
        <v>5345</v>
      </c>
    </row>
    <row r="110" spans="1:8" x14ac:dyDescent="0.2">
      <c r="A110" s="17">
        <v>30</v>
      </c>
      <c r="B110" s="17" t="s">
        <v>46</v>
      </c>
      <c r="C110" s="17"/>
      <c r="D110" s="26">
        <f>D109+D108+D107+D102+D99+D94+D90+D87</f>
        <v>3282930</v>
      </c>
      <c r="E110" s="26">
        <f>E109+E108+E107+E102+E99+E94+E90+E87</f>
        <v>0</v>
      </c>
      <c r="F110" s="26">
        <f>F109+F108+F107+F102+F99+F94+F90+F87</f>
        <v>0</v>
      </c>
      <c r="G110" s="26">
        <f>G109+G108+G107+G102+G99+G94+G90+G87</f>
        <v>0</v>
      </c>
      <c r="H110" s="26">
        <f>SUM(D110:G110)</f>
        <v>3282930</v>
      </c>
    </row>
    <row r="111" spans="1:8" x14ac:dyDescent="0.2">
      <c r="C111" t="s">
        <v>104</v>
      </c>
      <c r="D111" s="22">
        <f>+Originated!D24-'Loaded Data'!D110</f>
        <v>0</v>
      </c>
    </row>
  </sheetData>
  <phoneticPr fontId="0" type="noConversion"/>
  <pageMargins left="0.75" right="0.75" top="1" bottom="1" header="0.5" footer="0.5"/>
  <pageSetup scale="94" orientation="portrait" r:id="rId1"/>
  <headerFooter alignWithMargins="0"/>
  <rowBreaks count="2" manualBreakCount="2">
    <brk id="40" max="16383" man="1"/>
    <brk id="7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1"/>
  <sheetViews>
    <sheetView topLeftCell="A76" zoomScaleNormal="100" workbookViewId="0">
      <selection activeCell="D74" sqref="D74"/>
    </sheetView>
  </sheetViews>
  <sheetFormatPr defaultRowHeight="12.75" x14ac:dyDescent="0.2"/>
  <cols>
    <col min="1" max="1" width="9.28515625" bestFit="1" customWidth="1"/>
    <col min="2" max="2" width="26.42578125" bestFit="1" customWidth="1"/>
    <col min="4" max="4" width="10.7109375" bestFit="1" customWidth="1"/>
    <col min="5" max="5" width="10.42578125" bestFit="1" customWidth="1"/>
    <col min="6" max="6" width="10.140625" bestFit="1" customWidth="1"/>
    <col min="7" max="7" width="10.42578125" bestFit="1" customWidth="1"/>
    <col min="8" max="8" width="10.85546875" bestFit="1" customWidth="1"/>
    <col min="10" max="10" width="27.5703125" bestFit="1" customWidth="1"/>
  </cols>
  <sheetData>
    <row r="1" spans="1:13" x14ac:dyDescent="0.2">
      <c r="A1" t="s">
        <v>49</v>
      </c>
      <c r="B1" t="s">
        <v>51</v>
      </c>
    </row>
    <row r="2" spans="1:13" x14ac:dyDescent="0.2">
      <c r="B2" t="s">
        <v>50</v>
      </c>
    </row>
    <row r="4" spans="1:13" ht="13.5" thickBot="1" x14ac:dyDescent="0.25">
      <c r="K4" t="s">
        <v>85</v>
      </c>
      <c r="L4" t="s">
        <v>10</v>
      </c>
      <c r="M4" t="s">
        <v>8</v>
      </c>
    </row>
    <row r="5" spans="1:13" x14ac:dyDescent="0.2">
      <c r="A5" s="8"/>
      <c r="B5" s="5"/>
      <c r="C5" s="2" t="s">
        <v>9</v>
      </c>
      <c r="K5" t="s">
        <v>86</v>
      </c>
      <c r="L5" t="s">
        <v>86</v>
      </c>
      <c r="M5" t="s">
        <v>86</v>
      </c>
    </row>
    <row r="6" spans="1:13" x14ac:dyDescent="0.2">
      <c r="A6" s="9"/>
      <c r="B6" s="6"/>
      <c r="C6" s="3" t="s">
        <v>7</v>
      </c>
      <c r="J6" t="s">
        <v>87</v>
      </c>
      <c r="K6" s="31">
        <v>1906</v>
      </c>
      <c r="L6" s="31">
        <v>7840</v>
      </c>
      <c r="M6" s="31">
        <v>9746</v>
      </c>
    </row>
    <row r="7" spans="1:13" x14ac:dyDescent="0.2">
      <c r="A7" s="9"/>
      <c r="B7" s="6"/>
      <c r="C7" s="3"/>
      <c r="J7" t="s">
        <v>88</v>
      </c>
      <c r="K7" s="31">
        <v>1115</v>
      </c>
      <c r="L7">
        <v>570</v>
      </c>
      <c r="M7" s="31">
        <v>1685</v>
      </c>
    </row>
    <row r="8" spans="1:13" ht="13.5" thickBot="1" x14ac:dyDescent="0.25">
      <c r="A8" s="10"/>
      <c r="B8" s="7"/>
      <c r="C8" s="4" t="s">
        <v>14</v>
      </c>
      <c r="D8" s="1" t="s">
        <v>78</v>
      </c>
      <c r="E8" s="1" t="s">
        <v>79</v>
      </c>
      <c r="F8" s="1" t="s">
        <v>80</v>
      </c>
      <c r="G8" s="1" t="s">
        <v>81</v>
      </c>
      <c r="H8" s="1" t="s">
        <v>8</v>
      </c>
      <c r="J8" t="s">
        <v>89</v>
      </c>
      <c r="K8" s="31">
        <v>4705</v>
      </c>
      <c r="L8">
        <v>223</v>
      </c>
      <c r="M8" s="31">
        <v>4928</v>
      </c>
    </row>
    <row r="9" spans="1:13" x14ac:dyDescent="0.2">
      <c r="A9" s="16">
        <v>1</v>
      </c>
      <c r="B9" s="16" t="s">
        <v>17</v>
      </c>
      <c r="C9" s="16"/>
      <c r="D9">
        <v>0</v>
      </c>
      <c r="H9" s="26">
        <f>SUM(D9:G9)</f>
        <v>0</v>
      </c>
      <c r="J9" s="40" t="s">
        <v>90</v>
      </c>
      <c r="K9" s="41">
        <v>145904</v>
      </c>
      <c r="L9" s="41">
        <v>18687</v>
      </c>
      <c r="M9" s="41">
        <v>164591</v>
      </c>
    </row>
    <row r="10" spans="1:13" x14ac:dyDescent="0.2">
      <c r="A10" s="17">
        <v>2</v>
      </c>
      <c r="B10" s="17" t="s">
        <v>18</v>
      </c>
      <c r="C10" s="17"/>
      <c r="D10" s="22">
        <f>+Terminated!B3</f>
        <v>2032</v>
      </c>
      <c r="E10" s="22"/>
      <c r="F10" s="22"/>
      <c r="G10" s="22"/>
      <c r="H10" s="26">
        <f t="shared" ref="H10:H36" si="0">SUM(D10:G10)</f>
        <v>2032</v>
      </c>
      <c r="J10" t="s">
        <v>91</v>
      </c>
      <c r="K10" s="31">
        <v>26637</v>
      </c>
      <c r="L10" s="31">
        <v>85020</v>
      </c>
      <c r="M10" s="31">
        <v>111657</v>
      </c>
    </row>
    <row r="11" spans="1:13" x14ac:dyDescent="0.2">
      <c r="A11" s="17">
        <v>3</v>
      </c>
      <c r="B11" s="17" t="s">
        <v>19</v>
      </c>
      <c r="C11" s="17"/>
      <c r="D11" s="22">
        <f>+Terminated!B4</f>
        <v>798</v>
      </c>
      <c r="E11" s="22"/>
      <c r="F11" s="22"/>
      <c r="G11" s="22"/>
      <c r="H11" s="26">
        <f t="shared" si="0"/>
        <v>798</v>
      </c>
      <c r="J11" t="s">
        <v>92</v>
      </c>
      <c r="K11" s="31">
        <v>132985</v>
      </c>
      <c r="L11" s="31">
        <v>289014</v>
      </c>
      <c r="M11" s="31">
        <v>421999</v>
      </c>
    </row>
    <row r="12" spans="1:13" x14ac:dyDescent="0.2">
      <c r="A12" s="17">
        <v>4</v>
      </c>
      <c r="B12" s="17" t="s">
        <v>20</v>
      </c>
      <c r="C12" s="17"/>
      <c r="D12" s="22">
        <f>+Terminated!B5</f>
        <v>4373</v>
      </c>
      <c r="E12" s="22"/>
      <c r="F12" s="22"/>
      <c r="G12" s="22"/>
      <c r="H12" s="26">
        <f t="shared" si="0"/>
        <v>4373</v>
      </c>
      <c r="J12" t="s">
        <v>27</v>
      </c>
      <c r="K12" s="31">
        <v>1478</v>
      </c>
      <c r="L12" s="31">
        <v>2</v>
      </c>
      <c r="M12" s="31">
        <v>1480</v>
      </c>
    </row>
    <row r="13" spans="1:13" x14ac:dyDescent="0.2">
      <c r="A13" s="17">
        <v>5</v>
      </c>
      <c r="B13" s="17" t="s">
        <v>21</v>
      </c>
      <c r="C13" s="17"/>
      <c r="D13" s="26">
        <f>SUM(D9:D12)</f>
        <v>7203</v>
      </c>
      <c r="E13" s="26">
        <f>SUM(E9:E12)</f>
        <v>0</v>
      </c>
      <c r="F13" s="26">
        <f>SUM(F9:F12)</f>
        <v>0</v>
      </c>
      <c r="G13" s="26">
        <f>SUM(G9:G12)</f>
        <v>0</v>
      </c>
      <c r="H13" s="26">
        <f t="shared" si="0"/>
        <v>7203</v>
      </c>
      <c r="J13" t="s">
        <v>28</v>
      </c>
      <c r="K13" s="31">
        <v>4432</v>
      </c>
      <c r="L13">
        <v>370</v>
      </c>
      <c r="M13" s="31">
        <v>4802</v>
      </c>
    </row>
    <row r="14" spans="1:13" x14ac:dyDescent="0.2">
      <c r="A14" s="17">
        <v>6</v>
      </c>
      <c r="B14" s="17" t="s">
        <v>22</v>
      </c>
      <c r="C14" s="17"/>
      <c r="D14" s="22">
        <f>+Terminated!B6</f>
        <v>140455</v>
      </c>
      <c r="E14" s="22"/>
      <c r="F14" s="22"/>
      <c r="G14" s="22"/>
      <c r="H14" s="26">
        <f t="shared" si="0"/>
        <v>140455</v>
      </c>
      <c r="J14" t="s">
        <v>29</v>
      </c>
      <c r="K14" s="31">
        <v>5964</v>
      </c>
      <c r="L14" s="31">
        <v>1836</v>
      </c>
      <c r="M14" s="31">
        <v>7800</v>
      </c>
    </row>
    <row r="15" spans="1:13" x14ac:dyDescent="0.2">
      <c r="A15" s="17">
        <v>7</v>
      </c>
      <c r="B15" s="17" t="s">
        <v>23</v>
      </c>
      <c r="C15" s="17"/>
      <c r="D15" s="26">
        <f>SUM(D13:D14)</f>
        <v>147658</v>
      </c>
      <c r="E15" s="26">
        <f>SUM(E13:E14)</f>
        <v>0</v>
      </c>
      <c r="F15" s="26">
        <f>SUM(F13:F14)</f>
        <v>0</v>
      </c>
      <c r="G15" s="26">
        <f>SUM(G13:G14)</f>
        <v>0</v>
      </c>
      <c r="H15" s="26">
        <f t="shared" si="0"/>
        <v>147658</v>
      </c>
      <c r="J15" t="s">
        <v>93</v>
      </c>
      <c r="K15" s="31">
        <v>47368</v>
      </c>
      <c r="L15" s="31">
        <v>9583</v>
      </c>
      <c r="M15" s="31">
        <v>56951</v>
      </c>
    </row>
    <row r="16" spans="1:13" x14ac:dyDescent="0.2">
      <c r="A16" s="17">
        <v>8</v>
      </c>
      <c r="B16" s="17" t="s">
        <v>24</v>
      </c>
      <c r="C16" s="17"/>
      <c r="D16" s="22">
        <f>+Terminated!B7</f>
        <v>15221</v>
      </c>
      <c r="E16" s="22"/>
      <c r="F16" s="22"/>
      <c r="G16" s="22"/>
      <c r="H16" s="26">
        <f t="shared" si="0"/>
        <v>15221</v>
      </c>
      <c r="J16" t="s">
        <v>94</v>
      </c>
      <c r="K16" s="31">
        <v>2151</v>
      </c>
      <c r="L16" s="31">
        <v>1300</v>
      </c>
      <c r="M16" s="31">
        <v>3451</v>
      </c>
    </row>
    <row r="17" spans="1:13" x14ac:dyDescent="0.2">
      <c r="A17" s="17">
        <v>9</v>
      </c>
      <c r="B17" s="17" t="s">
        <v>25</v>
      </c>
      <c r="C17" s="18"/>
      <c r="D17" s="22">
        <f>+Terminated!B8</f>
        <v>133829</v>
      </c>
      <c r="E17" s="22"/>
      <c r="F17" s="22"/>
      <c r="G17" s="22"/>
      <c r="H17" s="26">
        <f t="shared" si="0"/>
        <v>133829</v>
      </c>
      <c r="J17" t="s">
        <v>95</v>
      </c>
      <c r="K17" s="31">
        <v>407355</v>
      </c>
      <c r="L17" s="31">
        <v>129546</v>
      </c>
      <c r="M17" s="31">
        <v>536901</v>
      </c>
    </row>
    <row r="18" spans="1:13" x14ac:dyDescent="0.2">
      <c r="A18" s="17">
        <v>10</v>
      </c>
      <c r="B18" s="17" t="s">
        <v>26</v>
      </c>
      <c r="C18" s="17"/>
      <c r="D18" s="26">
        <f>SUM(D16:D17)</f>
        <v>149050</v>
      </c>
      <c r="E18" s="26">
        <f>SUM(E16:E17)</f>
        <v>0</v>
      </c>
      <c r="F18" s="26">
        <f>SUM(F16:F17)</f>
        <v>0</v>
      </c>
      <c r="G18" s="26">
        <f>SUM(G16:G17)</f>
        <v>0</v>
      </c>
      <c r="H18" s="26">
        <f t="shared" si="0"/>
        <v>149050</v>
      </c>
      <c r="J18" t="s">
        <v>34</v>
      </c>
      <c r="K18" s="31">
        <v>153952</v>
      </c>
      <c r="L18" s="31">
        <v>32741</v>
      </c>
      <c r="M18" s="31">
        <v>186693</v>
      </c>
    </row>
    <row r="19" spans="1:13" x14ac:dyDescent="0.2">
      <c r="A19" s="17">
        <v>11</v>
      </c>
      <c r="B19" s="17" t="s">
        <v>27</v>
      </c>
      <c r="C19" s="17"/>
      <c r="D19" s="22">
        <f>+Terminated!B9</f>
        <v>1610</v>
      </c>
      <c r="E19" s="22"/>
      <c r="F19" s="22"/>
      <c r="G19" s="22"/>
      <c r="H19" s="26">
        <f t="shared" si="0"/>
        <v>1610</v>
      </c>
      <c r="J19" t="s">
        <v>96</v>
      </c>
      <c r="K19" s="31">
        <v>130270</v>
      </c>
      <c r="L19" s="31">
        <v>106039</v>
      </c>
      <c r="M19" s="31">
        <v>236309</v>
      </c>
    </row>
    <row r="20" spans="1:13" x14ac:dyDescent="0.2">
      <c r="A20" s="17">
        <v>12</v>
      </c>
      <c r="B20" s="17" t="s">
        <v>28</v>
      </c>
      <c r="C20" s="17"/>
      <c r="D20" s="22">
        <f>+Terminated!B10</f>
        <v>4900</v>
      </c>
      <c r="E20" s="22"/>
      <c r="F20" s="22"/>
      <c r="G20" s="22"/>
      <c r="H20" s="26">
        <f t="shared" si="0"/>
        <v>4900</v>
      </c>
      <c r="J20" t="s">
        <v>97</v>
      </c>
      <c r="K20" s="31">
        <v>149553</v>
      </c>
      <c r="L20" s="31">
        <v>384507</v>
      </c>
      <c r="M20" s="31">
        <v>534060</v>
      </c>
    </row>
    <row r="21" spans="1:13" x14ac:dyDescent="0.2">
      <c r="A21" s="17">
        <v>13</v>
      </c>
      <c r="B21" s="17" t="s">
        <v>29</v>
      </c>
      <c r="C21" s="17"/>
      <c r="D21" s="22">
        <f>+Terminated!B11</f>
        <v>5241</v>
      </c>
      <c r="E21" s="22"/>
      <c r="F21" s="22"/>
      <c r="G21" s="22"/>
      <c r="H21" s="26">
        <f t="shared" si="0"/>
        <v>5241</v>
      </c>
      <c r="J21" t="s">
        <v>98</v>
      </c>
      <c r="K21" s="31">
        <v>342</v>
      </c>
      <c r="L21" s="31">
        <v>2</v>
      </c>
      <c r="M21" s="31">
        <v>344</v>
      </c>
    </row>
    <row r="22" spans="1:13" x14ac:dyDescent="0.2">
      <c r="A22" s="17">
        <v>14</v>
      </c>
      <c r="B22" s="17" t="s">
        <v>30</v>
      </c>
      <c r="C22" s="17"/>
      <c r="D22" s="26">
        <f>SUM(D19:D21)</f>
        <v>11751</v>
      </c>
      <c r="E22" s="26">
        <f>SUM(E19:E21)</f>
        <v>0</v>
      </c>
      <c r="F22" s="26">
        <f>SUM(F19:F21)</f>
        <v>0</v>
      </c>
      <c r="G22" s="26">
        <f>SUM(G19:G21)</f>
        <v>0</v>
      </c>
      <c r="H22" s="26">
        <f t="shared" si="0"/>
        <v>11751</v>
      </c>
      <c r="J22" t="s">
        <v>99</v>
      </c>
      <c r="K22" s="31">
        <v>16844</v>
      </c>
      <c r="L22" s="31">
        <v>130767</v>
      </c>
      <c r="M22" s="31">
        <v>147611</v>
      </c>
    </row>
    <row r="23" spans="1:13" x14ac:dyDescent="0.2">
      <c r="A23" s="17">
        <v>15</v>
      </c>
      <c r="B23" s="17" t="s">
        <v>31</v>
      </c>
      <c r="C23" s="17"/>
      <c r="D23" s="22">
        <f>+Terminated!B12</f>
        <v>38141</v>
      </c>
      <c r="E23" s="22"/>
      <c r="F23" s="22"/>
      <c r="G23" s="22"/>
      <c r="H23" s="26">
        <f t="shared" si="0"/>
        <v>38141</v>
      </c>
      <c r="J23" t="s">
        <v>100</v>
      </c>
      <c r="K23" s="31">
        <v>164199</v>
      </c>
      <c r="L23" s="31">
        <v>565227</v>
      </c>
      <c r="M23" s="31">
        <v>729426</v>
      </c>
    </row>
    <row r="24" spans="1:13" x14ac:dyDescent="0.2">
      <c r="A24" s="17">
        <v>16</v>
      </c>
      <c r="B24" s="17" t="s">
        <v>33</v>
      </c>
      <c r="C24" s="17"/>
      <c r="D24" s="22">
        <f>+Terminated!B13</f>
        <v>1622</v>
      </c>
      <c r="E24" s="22"/>
      <c r="F24" s="22"/>
      <c r="G24" s="22"/>
      <c r="H24" s="26">
        <f t="shared" si="0"/>
        <v>1622</v>
      </c>
      <c r="J24" t="s">
        <v>101</v>
      </c>
      <c r="K24" s="31">
        <v>10937</v>
      </c>
      <c r="L24" s="31">
        <v>29741</v>
      </c>
      <c r="M24" s="31">
        <v>40678</v>
      </c>
    </row>
    <row r="25" spans="1:13" x14ac:dyDescent="0.2">
      <c r="A25" s="17">
        <v>17</v>
      </c>
      <c r="B25" s="17" t="s">
        <v>32</v>
      </c>
      <c r="C25" s="17"/>
      <c r="D25" s="22">
        <f>+Terminated!B14</f>
        <v>315715</v>
      </c>
      <c r="E25" s="22"/>
      <c r="F25" s="22"/>
      <c r="G25" s="22"/>
      <c r="H25" s="26">
        <f t="shared" si="0"/>
        <v>315715</v>
      </c>
      <c r="J25" t="s">
        <v>102</v>
      </c>
      <c r="K25" s="31">
        <v>295</v>
      </c>
      <c r="L25" s="31">
        <v>411187</v>
      </c>
      <c r="M25" s="31">
        <v>411482</v>
      </c>
    </row>
    <row r="26" spans="1:13" x14ac:dyDescent="0.2">
      <c r="A26" s="17">
        <v>18</v>
      </c>
      <c r="B26" s="17" t="s">
        <v>34</v>
      </c>
      <c r="C26" s="17"/>
      <c r="D26" s="22">
        <f>+Terminated!B15</f>
        <v>141015</v>
      </c>
      <c r="E26" s="22"/>
      <c r="F26" s="22"/>
      <c r="G26" s="22"/>
      <c r="H26" s="26">
        <f t="shared" si="0"/>
        <v>141015</v>
      </c>
      <c r="J26" t="s">
        <v>103</v>
      </c>
      <c r="K26">
        <v>95</v>
      </c>
      <c r="L26" s="31">
        <v>5004</v>
      </c>
      <c r="M26" s="31">
        <v>5099</v>
      </c>
    </row>
    <row r="27" spans="1:13" x14ac:dyDescent="0.2">
      <c r="A27" s="17">
        <v>19</v>
      </c>
      <c r="B27" s="17" t="s">
        <v>35</v>
      </c>
      <c r="C27" s="17"/>
      <c r="D27" s="26">
        <f>SUM(D23:D26)</f>
        <v>496493</v>
      </c>
      <c r="E27" s="26">
        <f>SUM(E23:E26)</f>
        <v>0</v>
      </c>
      <c r="F27" s="26">
        <f>SUM(F23:F26)</f>
        <v>0</v>
      </c>
      <c r="G27" s="26">
        <f>SUM(G23:G26)</f>
        <v>0</v>
      </c>
      <c r="H27" s="26">
        <f t="shared" si="0"/>
        <v>496493</v>
      </c>
      <c r="J27" t="s">
        <v>8</v>
      </c>
      <c r="K27" s="31">
        <v>1408487</v>
      </c>
      <c r="L27" s="31">
        <v>2209206</v>
      </c>
      <c r="M27" s="31">
        <v>3617693</v>
      </c>
    </row>
    <row r="28" spans="1:13" x14ac:dyDescent="0.2">
      <c r="A28" s="17">
        <v>20</v>
      </c>
      <c r="B28" s="17" t="s">
        <v>36</v>
      </c>
      <c r="C28" s="17"/>
      <c r="D28" s="22">
        <f>+Terminated!B16</f>
        <v>103076</v>
      </c>
      <c r="E28" s="22"/>
      <c r="F28" s="22"/>
      <c r="G28" s="22"/>
      <c r="H28" s="26">
        <f t="shared" si="0"/>
        <v>103076</v>
      </c>
    </row>
    <row r="29" spans="1:13" x14ac:dyDescent="0.2">
      <c r="A29" s="17">
        <v>21</v>
      </c>
      <c r="B29" s="17" t="s">
        <v>37</v>
      </c>
      <c r="C29" s="17"/>
      <c r="D29" s="22">
        <f>+Terminated!B17</f>
        <v>133609</v>
      </c>
      <c r="E29" s="22"/>
      <c r="F29" s="22"/>
      <c r="G29" s="22"/>
      <c r="H29" s="26">
        <f t="shared" si="0"/>
        <v>133609</v>
      </c>
    </row>
    <row r="30" spans="1:13" x14ac:dyDescent="0.2">
      <c r="A30" s="17">
        <v>22</v>
      </c>
      <c r="B30" s="17" t="s">
        <v>38</v>
      </c>
      <c r="C30" s="17"/>
      <c r="D30" s="26">
        <f>SUM(D28:D29)</f>
        <v>236685</v>
      </c>
      <c r="E30" s="26">
        <f>SUM(E28:E29)</f>
        <v>0</v>
      </c>
      <c r="F30" s="26">
        <f>SUM(F28:F29)</f>
        <v>0</v>
      </c>
      <c r="G30" s="26">
        <f>SUM(G28:G29)</f>
        <v>0</v>
      </c>
      <c r="H30" s="26">
        <f t="shared" si="0"/>
        <v>236685</v>
      </c>
    </row>
    <row r="31" spans="1:13" x14ac:dyDescent="0.2">
      <c r="A31" s="17">
        <v>23</v>
      </c>
      <c r="B31" s="17" t="s">
        <v>39</v>
      </c>
      <c r="C31" s="17"/>
      <c r="D31" s="22">
        <f>+Terminated!B18</f>
        <v>197</v>
      </c>
      <c r="E31" s="22"/>
      <c r="F31" s="22"/>
      <c r="G31" s="22"/>
      <c r="H31" s="26">
        <f t="shared" si="0"/>
        <v>197</v>
      </c>
    </row>
    <row r="32" spans="1:13" x14ac:dyDescent="0.2">
      <c r="A32" s="17">
        <v>24</v>
      </c>
      <c r="B32" s="17" t="s">
        <v>40</v>
      </c>
      <c r="C32" s="17"/>
      <c r="D32" s="22">
        <f>+Terminated!B19</f>
        <v>18089</v>
      </c>
      <c r="E32" s="22"/>
      <c r="F32" s="22"/>
      <c r="G32" s="22"/>
      <c r="H32" s="26">
        <f t="shared" si="0"/>
        <v>18089</v>
      </c>
    </row>
    <row r="33" spans="1:8" x14ac:dyDescent="0.2">
      <c r="A33" s="17">
        <v>25</v>
      </c>
      <c r="B33" s="17" t="s">
        <v>41</v>
      </c>
      <c r="C33" s="17"/>
      <c r="D33" s="22">
        <f>+Terminated!B20</f>
        <v>161444</v>
      </c>
      <c r="E33" s="22"/>
      <c r="F33" s="22"/>
      <c r="G33" s="22"/>
      <c r="H33" s="26">
        <f t="shared" si="0"/>
        <v>161444</v>
      </c>
    </row>
    <row r="34" spans="1:8" x14ac:dyDescent="0.2">
      <c r="A34" s="17">
        <v>26</v>
      </c>
      <c r="B34" s="17" t="s">
        <v>42</v>
      </c>
      <c r="C34" s="17"/>
      <c r="D34" s="22">
        <f>+Terminated!B21</f>
        <v>30474</v>
      </c>
      <c r="E34" s="22"/>
      <c r="F34" s="22"/>
      <c r="G34" s="22"/>
      <c r="H34" s="26">
        <f t="shared" si="0"/>
        <v>30474</v>
      </c>
    </row>
    <row r="35" spans="1:8" x14ac:dyDescent="0.2">
      <c r="A35" s="17">
        <v>27</v>
      </c>
      <c r="B35" s="17" t="s">
        <v>43</v>
      </c>
      <c r="C35" s="17"/>
      <c r="D35" s="26">
        <f>SUM(D31:D34)</f>
        <v>210204</v>
      </c>
      <c r="E35" s="26">
        <f>SUM(E31:E34)</f>
        <v>0</v>
      </c>
      <c r="F35" s="26">
        <f>SUM(F31:F34)</f>
        <v>0</v>
      </c>
      <c r="G35" s="26">
        <f>SUM(G31:G34)</f>
        <v>0</v>
      </c>
      <c r="H35" s="26">
        <f t="shared" si="0"/>
        <v>210204</v>
      </c>
    </row>
    <row r="36" spans="1:8" x14ac:dyDescent="0.2">
      <c r="A36" s="17">
        <v>28</v>
      </c>
      <c r="B36" s="17" t="s">
        <v>44</v>
      </c>
      <c r="C36" s="17"/>
      <c r="D36" s="22">
        <f>+Terminated!B22</f>
        <v>190</v>
      </c>
      <c r="E36" s="22"/>
      <c r="F36" s="22"/>
      <c r="G36" s="22"/>
      <c r="H36" s="26">
        <f t="shared" si="0"/>
        <v>190</v>
      </c>
    </row>
    <row r="37" spans="1:8" x14ac:dyDescent="0.2">
      <c r="A37" s="17">
        <v>29</v>
      </c>
      <c r="B37" s="17" t="s">
        <v>45</v>
      </c>
      <c r="C37" s="17"/>
      <c r="D37" s="22">
        <f>+Terminated!B23</f>
        <v>391</v>
      </c>
      <c r="E37" s="22"/>
      <c r="F37" s="22"/>
      <c r="G37" s="22"/>
      <c r="H37" s="26">
        <f>SUM(D37:G37)</f>
        <v>391</v>
      </c>
    </row>
    <row r="38" spans="1:8" x14ac:dyDescent="0.2">
      <c r="A38" s="17">
        <v>30</v>
      </c>
      <c r="B38" s="17" t="s">
        <v>46</v>
      </c>
      <c r="C38" s="17"/>
      <c r="D38" s="26">
        <f>D37+D36+D35+D30+D27+D22+D18+D15</f>
        <v>1252422</v>
      </c>
      <c r="E38" s="26">
        <f>E37+E36+E35+E30+E27+E22+E18+E15</f>
        <v>0</v>
      </c>
      <c r="F38" s="26">
        <f>F37+F36+F35+F30+F27+F22+F18+F15</f>
        <v>0</v>
      </c>
      <c r="G38" s="26">
        <f>G37+G36+G35+G30+G27+G22+G18+G15</f>
        <v>0</v>
      </c>
      <c r="H38" s="26">
        <f>SUM(D38:G38)</f>
        <v>1252422</v>
      </c>
    </row>
    <row r="39" spans="1:8" x14ac:dyDescent="0.2">
      <c r="C39" t="s">
        <v>105</v>
      </c>
      <c r="D39" s="31">
        <f>+Terminated!B24-D38</f>
        <v>0</v>
      </c>
    </row>
    <row r="40" spans="1:8" ht="13.5" thickBot="1" x14ac:dyDescent="0.25"/>
    <row r="41" spans="1:8" x14ac:dyDescent="0.2">
      <c r="A41" s="8"/>
      <c r="B41" s="5"/>
      <c r="C41" s="2" t="s">
        <v>10</v>
      </c>
    </row>
    <row r="42" spans="1:8" x14ac:dyDescent="0.2">
      <c r="A42" s="9"/>
      <c r="B42" s="6"/>
      <c r="C42" s="3" t="s">
        <v>7</v>
      </c>
    </row>
    <row r="43" spans="1:8" x14ac:dyDescent="0.2">
      <c r="A43" s="9"/>
      <c r="B43" s="6"/>
      <c r="C43" s="3"/>
    </row>
    <row r="44" spans="1:8" ht="13.5" thickBot="1" x14ac:dyDescent="0.25">
      <c r="A44" s="10"/>
      <c r="B44" s="7"/>
      <c r="C44" s="4" t="s">
        <v>15</v>
      </c>
      <c r="D44" s="1" t="s">
        <v>78</v>
      </c>
      <c r="E44" s="1" t="s">
        <v>79</v>
      </c>
      <c r="F44" s="1" t="s">
        <v>80</v>
      </c>
      <c r="G44" s="1" t="s">
        <v>81</v>
      </c>
      <c r="H44" s="1" t="s">
        <v>8</v>
      </c>
    </row>
    <row r="45" spans="1:8" x14ac:dyDescent="0.2">
      <c r="A45" s="16">
        <v>1</v>
      </c>
      <c r="B45" s="16" t="s">
        <v>17</v>
      </c>
      <c r="C45" s="16"/>
      <c r="D45">
        <v>0</v>
      </c>
      <c r="H45" s="26">
        <f t="shared" ref="H45:H73" si="1">SUM(D45:G45)</f>
        <v>0</v>
      </c>
    </row>
    <row r="46" spans="1:8" x14ac:dyDescent="0.2">
      <c r="A46" s="17">
        <v>2</v>
      </c>
      <c r="B46" s="17" t="s">
        <v>18</v>
      </c>
      <c r="C46" s="17"/>
      <c r="D46" s="22">
        <f>+Terminated!C3</f>
        <v>8633</v>
      </c>
      <c r="E46" s="22"/>
      <c r="F46" s="22"/>
      <c r="G46" s="22"/>
      <c r="H46" s="26">
        <f t="shared" si="1"/>
        <v>8633</v>
      </c>
    </row>
    <row r="47" spans="1:8" x14ac:dyDescent="0.2">
      <c r="A47" s="17">
        <v>3</v>
      </c>
      <c r="B47" s="17" t="s">
        <v>19</v>
      </c>
      <c r="C47" s="17"/>
      <c r="D47" s="22">
        <f>+Terminated!C4</f>
        <v>685</v>
      </c>
      <c r="E47" s="22"/>
      <c r="F47" s="22"/>
      <c r="G47" s="22"/>
      <c r="H47" s="26">
        <f t="shared" si="1"/>
        <v>685</v>
      </c>
    </row>
    <row r="48" spans="1:8" x14ac:dyDescent="0.2">
      <c r="A48" s="17">
        <v>4</v>
      </c>
      <c r="B48" s="17" t="s">
        <v>20</v>
      </c>
      <c r="C48" s="17"/>
      <c r="D48" s="22">
        <f>+Terminated!C5</f>
        <v>269</v>
      </c>
      <c r="E48" s="22"/>
      <c r="F48" s="22"/>
      <c r="G48" s="22"/>
      <c r="H48" s="26">
        <f t="shared" si="1"/>
        <v>269</v>
      </c>
    </row>
    <row r="49" spans="1:8" x14ac:dyDescent="0.2">
      <c r="A49" s="17">
        <v>5</v>
      </c>
      <c r="B49" s="17" t="s">
        <v>21</v>
      </c>
      <c r="C49" s="17"/>
      <c r="D49" s="26">
        <f>SUM(D45:D48)</f>
        <v>9587</v>
      </c>
      <c r="E49" s="26">
        <f>SUM(E45:E48)</f>
        <v>0</v>
      </c>
      <c r="F49" s="26">
        <f>SUM(F45:F48)</f>
        <v>0</v>
      </c>
      <c r="G49" s="26">
        <f>SUM(G45:G48)</f>
        <v>0</v>
      </c>
      <c r="H49" s="26">
        <f t="shared" si="1"/>
        <v>9587</v>
      </c>
    </row>
    <row r="50" spans="1:8" x14ac:dyDescent="0.2">
      <c r="A50" s="17">
        <v>6</v>
      </c>
      <c r="B50" s="17" t="s">
        <v>22</v>
      </c>
      <c r="C50" s="17"/>
      <c r="D50" s="22">
        <f>+Terminated!C6</f>
        <v>19967</v>
      </c>
      <c r="E50" s="22"/>
      <c r="F50" s="22"/>
      <c r="G50" s="22"/>
      <c r="H50" s="26">
        <f t="shared" si="1"/>
        <v>19967</v>
      </c>
    </row>
    <row r="51" spans="1:8" x14ac:dyDescent="0.2">
      <c r="A51" s="17">
        <v>7</v>
      </c>
      <c r="B51" s="17" t="s">
        <v>23</v>
      </c>
      <c r="C51" s="17"/>
      <c r="D51" s="26">
        <f>SUM(D49:D50)</f>
        <v>29554</v>
      </c>
      <c r="E51" s="26">
        <f>SUM(E49:E50)</f>
        <v>0</v>
      </c>
      <c r="F51" s="26">
        <f>SUM(F49:F50)</f>
        <v>0</v>
      </c>
      <c r="G51" s="26">
        <f>SUM(G49:G50)</f>
        <v>0</v>
      </c>
      <c r="H51" s="26">
        <f t="shared" si="1"/>
        <v>29554</v>
      </c>
    </row>
    <row r="52" spans="1:8" x14ac:dyDescent="0.2">
      <c r="A52" s="17">
        <v>8</v>
      </c>
      <c r="B52" s="17" t="s">
        <v>24</v>
      </c>
      <c r="C52" s="17"/>
      <c r="D52" s="22">
        <f>+Terminated!C7</f>
        <v>82471</v>
      </c>
      <c r="E52" s="22"/>
      <c r="F52" s="22"/>
      <c r="G52" s="22"/>
      <c r="H52" s="26">
        <f t="shared" si="1"/>
        <v>82471</v>
      </c>
    </row>
    <row r="53" spans="1:8" x14ac:dyDescent="0.2">
      <c r="A53" s="17">
        <v>9</v>
      </c>
      <c r="B53" s="17" t="s">
        <v>25</v>
      </c>
      <c r="C53" s="17"/>
      <c r="D53" s="22">
        <f>+Terminated!C8</f>
        <v>295505</v>
      </c>
      <c r="E53" s="22"/>
      <c r="F53" s="22"/>
      <c r="G53" s="22"/>
      <c r="H53" s="26">
        <f t="shared" si="1"/>
        <v>295505</v>
      </c>
    </row>
    <row r="54" spans="1:8" x14ac:dyDescent="0.2">
      <c r="A54" s="17">
        <v>10</v>
      </c>
      <c r="B54" s="17" t="s">
        <v>26</v>
      </c>
      <c r="C54" s="17"/>
      <c r="D54" s="26">
        <f>SUM(D52:D53)</f>
        <v>377976</v>
      </c>
      <c r="E54" s="26">
        <f>SUM(E52:E53)</f>
        <v>0</v>
      </c>
      <c r="F54" s="26">
        <f>SUM(F52:F53)</f>
        <v>0</v>
      </c>
      <c r="G54" s="26">
        <f>SUM(G52:G53)</f>
        <v>0</v>
      </c>
      <c r="H54" s="26">
        <f t="shared" si="1"/>
        <v>377976</v>
      </c>
    </row>
    <row r="55" spans="1:8" x14ac:dyDescent="0.2">
      <c r="A55" s="17">
        <v>11</v>
      </c>
      <c r="B55" s="17" t="s">
        <v>27</v>
      </c>
      <c r="C55" s="17"/>
      <c r="D55" s="22">
        <f>+Terminated!C9</f>
        <v>15</v>
      </c>
      <c r="E55" s="22"/>
      <c r="F55" s="22"/>
      <c r="G55" s="22"/>
      <c r="H55" s="26">
        <f t="shared" si="1"/>
        <v>15</v>
      </c>
    </row>
    <row r="56" spans="1:8" x14ac:dyDescent="0.2">
      <c r="A56" s="17">
        <v>12</v>
      </c>
      <c r="B56" s="17" t="s">
        <v>28</v>
      </c>
      <c r="C56" s="17"/>
      <c r="D56" s="22">
        <f>+Terminated!C10</f>
        <v>406</v>
      </c>
      <c r="E56" s="22"/>
      <c r="F56" s="22"/>
      <c r="G56" s="22"/>
      <c r="H56" s="26">
        <f t="shared" si="1"/>
        <v>406</v>
      </c>
    </row>
    <row r="57" spans="1:8" x14ac:dyDescent="0.2">
      <c r="A57" s="17">
        <v>13</v>
      </c>
      <c r="B57" s="17" t="s">
        <v>29</v>
      </c>
      <c r="C57" s="17"/>
      <c r="D57" s="22">
        <f>+Terminated!C11</f>
        <v>2091</v>
      </c>
      <c r="E57" s="22"/>
      <c r="F57" s="22"/>
      <c r="G57" s="22"/>
      <c r="H57" s="26">
        <f t="shared" si="1"/>
        <v>2091</v>
      </c>
    </row>
    <row r="58" spans="1:8" x14ac:dyDescent="0.2">
      <c r="A58" s="17">
        <v>14</v>
      </c>
      <c r="B58" s="17" t="s">
        <v>30</v>
      </c>
      <c r="C58" s="17"/>
      <c r="D58" s="26">
        <f>SUM(D55:D57)</f>
        <v>2512</v>
      </c>
      <c r="E58" s="26">
        <f>SUM(E55:E57)</f>
        <v>0</v>
      </c>
      <c r="F58" s="26">
        <f>SUM(F55:F57)</f>
        <v>0</v>
      </c>
      <c r="G58" s="26">
        <f>SUM(G55:G57)</f>
        <v>0</v>
      </c>
      <c r="H58" s="26">
        <f t="shared" si="1"/>
        <v>2512</v>
      </c>
    </row>
    <row r="59" spans="1:8" x14ac:dyDescent="0.2">
      <c r="A59" s="17">
        <v>15</v>
      </c>
      <c r="B59" s="17" t="s">
        <v>31</v>
      </c>
      <c r="C59" s="17"/>
      <c r="D59" s="22">
        <f>+Terminated!C12</f>
        <v>9913</v>
      </c>
      <c r="E59" s="22"/>
      <c r="F59" s="22"/>
      <c r="G59" s="22"/>
      <c r="H59" s="26">
        <f t="shared" si="1"/>
        <v>9913</v>
      </c>
    </row>
    <row r="60" spans="1:8" x14ac:dyDescent="0.2">
      <c r="A60" s="17">
        <v>16</v>
      </c>
      <c r="B60" s="17" t="s">
        <v>33</v>
      </c>
      <c r="C60" s="17"/>
      <c r="D60" s="22">
        <f>+Terminated!C13</f>
        <v>1598</v>
      </c>
      <c r="E60" s="22"/>
      <c r="F60" s="22"/>
      <c r="G60" s="22"/>
      <c r="H60" s="26">
        <f t="shared" si="1"/>
        <v>1598</v>
      </c>
    </row>
    <row r="61" spans="1:8" x14ac:dyDescent="0.2">
      <c r="A61" s="17">
        <v>17</v>
      </c>
      <c r="B61" s="17" t="s">
        <v>32</v>
      </c>
      <c r="C61" s="17"/>
      <c r="D61" s="22">
        <f>+Terminated!C14</f>
        <v>121382</v>
      </c>
      <c r="E61" s="22"/>
      <c r="F61" s="22"/>
      <c r="G61" s="22"/>
      <c r="H61" s="26">
        <f t="shared" si="1"/>
        <v>121382</v>
      </c>
    </row>
    <row r="62" spans="1:8" x14ac:dyDescent="0.2">
      <c r="A62" s="17">
        <v>18</v>
      </c>
      <c r="B62" s="17" t="s">
        <v>34</v>
      </c>
      <c r="C62" s="17"/>
      <c r="D62" s="22">
        <f>+Terminated!C15</f>
        <v>33509</v>
      </c>
      <c r="E62" s="22"/>
      <c r="F62" s="22"/>
      <c r="G62" s="22"/>
      <c r="H62" s="26">
        <f t="shared" si="1"/>
        <v>33509</v>
      </c>
    </row>
    <row r="63" spans="1:8" x14ac:dyDescent="0.2">
      <c r="A63" s="17">
        <v>19</v>
      </c>
      <c r="B63" s="17" t="s">
        <v>35</v>
      </c>
      <c r="C63" s="17"/>
      <c r="D63" s="26">
        <f>SUM(D59:D62)</f>
        <v>166402</v>
      </c>
      <c r="E63" s="26">
        <f>SUM(E59:E62)</f>
        <v>0</v>
      </c>
      <c r="F63" s="26">
        <f>SUM(F59:F62)</f>
        <v>0</v>
      </c>
      <c r="G63" s="26">
        <f>SUM(G59:G62)</f>
        <v>0</v>
      </c>
      <c r="H63" s="26">
        <f t="shared" si="1"/>
        <v>166402</v>
      </c>
    </row>
    <row r="64" spans="1:8" x14ac:dyDescent="0.2">
      <c r="A64" s="17">
        <v>20</v>
      </c>
      <c r="B64" s="17" t="s">
        <v>36</v>
      </c>
      <c r="C64" s="17"/>
      <c r="D64" s="22">
        <f>+Terminated!C16</f>
        <v>110957</v>
      </c>
      <c r="E64" s="22"/>
      <c r="F64" s="22"/>
      <c r="G64" s="22"/>
      <c r="H64" s="26">
        <f t="shared" si="1"/>
        <v>110957</v>
      </c>
    </row>
    <row r="65" spans="1:8" x14ac:dyDescent="0.2">
      <c r="A65" s="17">
        <v>21</v>
      </c>
      <c r="B65" s="17" t="s">
        <v>37</v>
      </c>
      <c r="C65" s="17"/>
      <c r="D65" s="22">
        <f>+Terminated!C17</f>
        <v>360111</v>
      </c>
      <c r="E65" s="22"/>
      <c r="F65" s="22"/>
      <c r="G65" s="22"/>
      <c r="H65" s="26">
        <f t="shared" si="1"/>
        <v>360111</v>
      </c>
    </row>
    <row r="66" spans="1:8" x14ac:dyDescent="0.2">
      <c r="A66" s="17">
        <v>22</v>
      </c>
      <c r="B66" s="17" t="s">
        <v>38</v>
      </c>
      <c r="C66" s="17"/>
      <c r="D66" s="26">
        <f>SUM(D64:D65)</f>
        <v>471068</v>
      </c>
      <c r="E66" s="26">
        <f>SUM(E64:E65)</f>
        <v>0</v>
      </c>
      <c r="F66" s="26">
        <f>SUM(F64:F65)</f>
        <v>0</v>
      </c>
      <c r="G66" s="26">
        <f>SUM(G64:G65)</f>
        <v>0</v>
      </c>
      <c r="H66" s="26">
        <f t="shared" si="1"/>
        <v>471068</v>
      </c>
    </row>
    <row r="67" spans="1:8" x14ac:dyDescent="0.2">
      <c r="A67" s="17">
        <v>23</v>
      </c>
      <c r="B67" s="17" t="s">
        <v>39</v>
      </c>
      <c r="C67" s="17"/>
      <c r="D67" s="22">
        <f>+Terminated!C18</f>
        <v>5</v>
      </c>
      <c r="E67" s="22"/>
      <c r="F67" s="22"/>
      <c r="G67" s="22"/>
      <c r="H67" s="26">
        <f t="shared" si="1"/>
        <v>5</v>
      </c>
    </row>
    <row r="68" spans="1:8" x14ac:dyDescent="0.2">
      <c r="A68" s="17">
        <v>24</v>
      </c>
      <c r="B68" s="17" t="s">
        <v>40</v>
      </c>
      <c r="C68" s="17"/>
      <c r="D68" s="22">
        <f>+Terminated!C19</f>
        <v>136210</v>
      </c>
      <c r="E68" s="22"/>
      <c r="F68" s="22"/>
      <c r="G68" s="22"/>
      <c r="H68" s="26">
        <f t="shared" si="1"/>
        <v>136210</v>
      </c>
    </row>
    <row r="69" spans="1:8" x14ac:dyDescent="0.2">
      <c r="A69" s="17">
        <v>25</v>
      </c>
      <c r="B69" s="17" t="s">
        <v>41</v>
      </c>
      <c r="C69" s="17"/>
      <c r="D69" s="22">
        <f>+Terminated!C20</f>
        <v>572500</v>
      </c>
      <c r="E69" s="22"/>
      <c r="F69" s="22"/>
      <c r="G69" s="22"/>
      <c r="H69" s="26">
        <f t="shared" si="1"/>
        <v>572500</v>
      </c>
    </row>
    <row r="70" spans="1:8" x14ac:dyDescent="0.2">
      <c r="A70" s="17">
        <v>26</v>
      </c>
      <c r="B70" s="17" t="s">
        <v>42</v>
      </c>
      <c r="C70" s="17"/>
      <c r="D70" s="22">
        <f>+Terminated!C21</f>
        <v>29995</v>
      </c>
      <c r="E70" s="22"/>
      <c r="F70" s="22"/>
      <c r="G70" s="22"/>
      <c r="H70" s="26">
        <f t="shared" si="1"/>
        <v>29995</v>
      </c>
    </row>
    <row r="71" spans="1:8" x14ac:dyDescent="0.2">
      <c r="A71" s="17">
        <v>27</v>
      </c>
      <c r="B71" s="17" t="s">
        <v>43</v>
      </c>
      <c r="C71" s="17"/>
      <c r="D71" s="26">
        <f>SUM(D67:D70)</f>
        <v>738710</v>
      </c>
      <c r="E71" s="26">
        <f>SUM(E67:E70)</f>
        <v>0</v>
      </c>
      <c r="F71" s="26">
        <f>SUM(F67:F70)</f>
        <v>0</v>
      </c>
      <c r="G71" s="26">
        <f>SUM(G67:G70)</f>
        <v>0</v>
      </c>
      <c r="H71" s="26">
        <f t="shared" si="1"/>
        <v>738710</v>
      </c>
    </row>
    <row r="72" spans="1:8" x14ac:dyDescent="0.2">
      <c r="A72" s="17">
        <v>28</v>
      </c>
      <c r="B72" s="17" t="s">
        <v>44</v>
      </c>
      <c r="C72" s="17"/>
      <c r="D72" s="22">
        <f>+Terminated!C22</f>
        <v>427345</v>
      </c>
      <c r="E72" s="22"/>
      <c r="F72" s="22"/>
      <c r="G72" s="22"/>
      <c r="H72" s="26">
        <f t="shared" si="1"/>
        <v>427345</v>
      </c>
    </row>
    <row r="73" spans="1:8" x14ac:dyDescent="0.2">
      <c r="A73" s="17">
        <v>29</v>
      </c>
      <c r="B73" s="17" t="s">
        <v>45</v>
      </c>
      <c r="C73" s="17"/>
      <c r="D73" s="22">
        <f>+Terminated!C23</f>
        <v>7026</v>
      </c>
      <c r="E73" s="22"/>
      <c r="F73" s="22"/>
      <c r="G73" s="22"/>
      <c r="H73" s="26">
        <f t="shared" si="1"/>
        <v>7026</v>
      </c>
    </row>
    <row r="74" spans="1:8" x14ac:dyDescent="0.2">
      <c r="A74" s="17">
        <v>30</v>
      </c>
      <c r="B74" s="17" t="s">
        <v>46</v>
      </c>
      <c r="C74" s="17"/>
      <c r="D74" s="26">
        <f>D73+D72+D71+D66+D63+D58+D54+D51</f>
        <v>2220593</v>
      </c>
      <c r="E74" s="26">
        <f>E73+E72+E71+E66+E63+E58+E54+E51</f>
        <v>0</v>
      </c>
      <c r="F74" s="26">
        <f>F73+F72+F71+F66+F63+F58+F54+F51</f>
        <v>0</v>
      </c>
      <c r="G74" s="26">
        <f>G73+G72+G71+G66+G63+G58+G54+G51</f>
        <v>0</v>
      </c>
      <c r="H74" s="26">
        <f>SUM(D74:G74)</f>
        <v>2220593</v>
      </c>
    </row>
    <row r="75" spans="1:8" x14ac:dyDescent="0.2">
      <c r="C75" t="s">
        <v>104</v>
      </c>
      <c r="D75" s="22">
        <f>+Terminated!C24-D74</f>
        <v>0</v>
      </c>
    </row>
    <row r="76" spans="1:8" ht="13.5" thickBot="1" x14ac:dyDescent="0.25">
      <c r="D76" s="22"/>
    </row>
    <row r="77" spans="1:8" x14ac:dyDescent="0.2">
      <c r="A77" s="8"/>
      <c r="B77" s="5"/>
      <c r="C77" s="2" t="s">
        <v>8</v>
      </c>
      <c r="D77" s="22"/>
    </row>
    <row r="78" spans="1:8" x14ac:dyDescent="0.2">
      <c r="A78" s="9"/>
      <c r="B78" s="15"/>
      <c r="C78" s="3" t="s">
        <v>7</v>
      </c>
      <c r="D78" s="22"/>
    </row>
    <row r="79" spans="1:8" x14ac:dyDescent="0.2">
      <c r="A79" s="9"/>
      <c r="B79" s="15"/>
      <c r="C79" s="3" t="s">
        <v>4</v>
      </c>
      <c r="D79" s="22"/>
    </row>
    <row r="80" spans="1:8" ht="13.5" thickBot="1" x14ac:dyDescent="0.25">
      <c r="A80" s="10"/>
      <c r="B80" s="19"/>
      <c r="C80" s="4" t="s">
        <v>16</v>
      </c>
      <c r="D80" s="1" t="s">
        <v>78</v>
      </c>
      <c r="E80" s="1" t="s">
        <v>79</v>
      </c>
      <c r="F80" s="1" t="s">
        <v>80</v>
      </c>
      <c r="G80" s="1" t="s">
        <v>81</v>
      </c>
      <c r="H80" s="1" t="s">
        <v>8</v>
      </c>
    </row>
    <row r="81" spans="1:8" x14ac:dyDescent="0.2">
      <c r="A81" s="16">
        <v>1</v>
      </c>
      <c r="B81" s="16" t="s">
        <v>17</v>
      </c>
      <c r="C81" s="16"/>
      <c r="D81" s="27">
        <f t="shared" ref="D81:D109" si="2">D9+D45</f>
        <v>0</v>
      </c>
      <c r="E81" s="27">
        <f t="shared" ref="E81:G82" si="3">E9+E45</f>
        <v>0</v>
      </c>
      <c r="F81" s="27">
        <f t="shared" si="3"/>
        <v>0</v>
      </c>
      <c r="G81" s="27">
        <f t="shared" si="3"/>
        <v>0</v>
      </c>
      <c r="H81" s="26">
        <f t="shared" ref="H81:H109" si="4">SUM(D81:G81)</f>
        <v>0</v>
      </c>
    </row>
    <row r="82" spans="1:8" x14ac:dyDescent="0.2">
      <c r="A82" s="17">
        <v>2</v>
      </c>
      <c r="B82" s="17" t="s">
        <v>18</v>
      </c>
      <c r="C82" s="17"/>
      <c r="D82" s="27">
        <f t="shared" si="2"/>
        <v>10665</v>
      </c>
      <c r="E82" s="27">
        <f t="shared" si="3"/>
        <v>0</v>
      </c>
      <c r="F82" s="27">
        <f t="shared" si="3"/>
        <v>0</v>
      </c>
      <c r="G82" s="27">
        <f t="shared" si="3"/>
        <v>0</v>
      </c>
      <c r="H82" s="26">
        <f t="shared" si="4"/>
        <v>10665</v>
      </c>
    </row>
    <row r="83" spans="1:8" x14ac:dyDescent="0.2">
      <c r="A83" s="17">
        <v>3</v>
      </c>
      <c r="B83" s="17" t="s">
        <v>19</v>
      </c>
      <c r="C83" s="17"/>
      <c r="D83" s="27">
        <f t="shared" si="2"/>
        <v>1483</v>
      </c>
      <c r="E83" s="27">
        <f t="shared" ref="E83:G98" si="5">E11+E47</f>
        <v>0</v>
      </c>
      <c r="F83" s="27">
        <f t="shared" si="5"/>
        <v>0</v>
      </c>
      <c r="G83" s="27">
        <f t="shared" si="5"/>
        <v>0</v>
      </c>
      <c r="H83" s="26">
        <f t="shared" si="4"/>
        <v>1483</v>
      </c>
    </row>
    <row r="84" spans="1:8" x14ac:dyDescent="0.2">
      <c r="A84" s="17">
        <v>4</v>
      </c>
      <c r="B84" s="17" t="s">
        <v>20</v>
      </c>
      <c r="C84" s="17"/>
      <c r="D84" s="27">
        <f t="shared" si="2"/>
        <v>4642</v>
      </c>
      <c r="E84" s="27">
        <f t="shared" si="5"/>
        <v>0</v>
      </c>
      <c r="F84" s="27">
        <f t="shared" si="5"/>
        <v>0</v>
      </c>
      <c r="G84" s="27">
        <f t="shared" si="5"/>
        <v>0</v>
      </c>
      <c r="H84" s="26">
        <f t="shared" si="4"/>
        <v>4642</v>
      </c>
    </row>
    <row r="85" spans="1:8" x14ac:dyDescent="0.2">
      <c r="A85" s="17">
        <v>5</v>
      </c>
      <c r="B85" s="17" t="s">
        <v>21</v>
      </c>
      <c r="C85" s="17"/>
      <c r="D85" s="27">
        <f t="shared" si="2"/>
        <v>16790</v>
      </c>
      <c r="E85" s="27">
        <f t="shared" si="5"/>
        <v>0</v>
      </c>
      <c r="F85" s="27">
        <f t="shared" si="5"/>
        <v>0</v>
      </c>
      <c r="G85" s="27">
        <f t="shared" si="5"/>
        <v>0</v>
      </c>
      <c r="H85" s="26">
        <f t="shared" si="4"/>
        <v>16790</v>
      </c>
    </row>
    <row r="86" spans="1:8" x14ac:dyDescent="0.2">
      <c r="A86" s="17">
        <v>6</v>
      </c>
      <c r="B86" s="17" t="s">
        <v>22</v>
      </c>
      <c r="C86" s="17"/>
      <c r="D86" s="27">
        <f t="shared" si="2"/>
        <v>160422</v>
      </c>
      <c r="E86" s="27">
        <f t="shared" si="5"/>
        <v>0</v>
      </c>
      <c r="F86" s="27">
        <f t="shared" si="5"/>
        <v>0</v>
      </c>
      <c r="G86" s="27">
        <f t="shared" si="5"/>
        <v>0</v>
      </c>
      <c r="H86" s="26">
        <f t="shared" si="4"/>
        <v>160422</v>
      </c>
    </row>
    <row r="87" spans="1:8" x14ac:dyDescent="0.2">
      <c r="A87" s="17">
        <v>7</v>
      </c>
      <c r="B87" s="17" t="s">
        <v>23</v>
      </c>
      <c r="C87" s="17"/>
      <c r="D87" s="27">
        <f t="shared" si="2"/>
        <v>177212</v>
      </c>
      <c r="E87" s="27">
        <f t="shared" si="5"/>
        <v>0</v>
      </c>
      <c r="F87" s="27">
        <f t="shared" si="5"/>
        <v>0</v>
      </c>
      <c r="G87" s="27">
        <f t="shared" si="5"/>
        <v>0</v>
      </c>
      <c r="H87" s="26">
        <f t="shared" si="4"/>
        <v>177212</v>
      </c>
    </row>
    <row r="88" spans="1:8" x14ac:dyDescent="0.2">
      <c r="A88" s="17">
        <v>8</v>
      </c>
      <c r="B88" s="17" t="s">
        <v>24</v>
      </c>
      <c r="C88" s="17"/>
      <c r="D88" s="27">
        <f t="shared" si="2"/>
        <v>97692</v>
      </c>
      <c r="E88" s="27">
        <f t="shared" si="5"/>
        <v>0</v>
      </c>
      <c r="F88" s="27">
        <f t="shared" si="5"/>
        <v>0</v>
      </c>
      <c r="G88" s="27">
        <f t="shared" si="5"/>
        <v>0</v>
      </c>
      <c r="H88" s="26">
        <f t="shared" si="4"/>
        <v>97692</v>
      </c>
    </row>
    <row r="89" spans="1:8" x14ac:dyDescent="0.2">
      <c r="A89" s="17">
        <v>9</v>
      </c>
      <c r="B89" s="17" t="s">
        <v>25</v>
      </c>
      <c r="C89" s="17"/>
      <c r="D89" s="27">
        <f t="shared" si="2"/>
        <v>429334</v>
      </c>
      <c r="E89" s="27">
        <f t="shared" si="5"/>
        <v>0</v>
      </c>
      <c r="F89" s="27">
        <f t="shared" si="5"/>
        <v>0</v>
      </c>
      <c r="G89" s="27">
        <f t="shared" si="5"/>
        <v>0</v>
      </c>
      <c r="H89" s="26">
        <f t="shared" si="4"/>
        <v>429334</v>
      </c>
    </row>
    <row r="90" spans="1:8" x14ac:dyDescent="0.2">
      <c r="A90" s="17">
        <v>10</v>
      </c>
      <c r="B90" s="17" t="s">
        <v>26</v>
      </c>
      <c r="C90" s="17"/>
      <c r="D90" s="27">
        <f t="shared" si="2"/>
        <v>527026</v>
      </c>
      <c r="E90" s="27">
        <f t="shared" si="5"/>
        <v>0</v>
      </c>
      <c r="F90" s="27">
        <f t="shared" si="5"/>
        <v>0</v>
      </c>
      <c r="G90" s="27">
        <f t="shared" si="5"/>
        <v>0</v>
      </c>
      <c r="H90" s="26">
        <f t="shared" si="4"/>
        <v>527026</v>
      </c>
    </row>
    <row r="91" spans="1:8" x14ac:dyDescent="0.2">
      <c r="A91" s="17">
        <v>11</v>
      </c>
      <c r="B91" s="17" t="s">
        <v>27</v>
      </c>
      <c r="C91" s="17"/>
      <c r="D91" s="27">
        <f t="shared" si="2"/>
        <v>1625</v>
      </c>
      <c r="E91" s="27">
        <f t="shared" si="5"/>
        <v>0</v>
      </c>
      <c r="F91" s="27">
        <f t="shared" si="5"/>
        <v>0</v>
      </c>
      <c r="G91" s="27">
        <f t="shared" si="5"/>
        <v>0</v>
      </c>
      <c r="H91" s="26">
        <f t="shared" si="4"/>
        <v>1625</v>
      </c>
    </row>
    <row r="92" spans="1:8" x14ac:dyDescent="0.2">
      <c r="A92" s="17">
        <v>12</v>
      </c>
      <c r="B92" s="17" t="s">
        <v>28</v>
      </c>
      <c r="C92" s="17"/>
      <c r="D92" s="27">
        <f t="shared" si="2"/>
        <v>5306</v>
      </c>
      <c r="E92" s="27">
        <f t="shared" si="5"/>
        <v>0</v>
      </c>
      <c r="F92" s="27">
        <f t="shared" si="5"/>
        <v>0</v>
      </c>
      <c r="G92" s="27">
        <f t="shared" si="5"/>
        <v>0</v>
      </c>
      <c r="H92" s="26">
        <f t="shared" si="4"/>
        <v>5306</v>
      </c>
    </row>
    <row r="93" spans="1:8" x14ac:dyDescent="0.2">
      <c r="A93" s="17">
        <v>13</v>
      </c>
      <c r="B93" s="17" t="s">
        <v>29</v>
      </c>
      <c r="C93" s="17"/>
      <c r="D93" s="27">
        <f t="shared" si="2"/>
        <v>7332</v>
      </c>
      <c r="E93" s="27">
        <f t="shared" si="5"/>
        <v>0</v>
      </c>
      <c r="F93" s="27">
        <f t="shared" si="5"/>
        <v>0</v>
      </c>
      <c r="G93" s="27">
        <f t="shared" si="5"/>
        <v>0</v>
      </c>
      <c r="H93" s="26">
        <f t="shared" si="4"/>
        <v>7332</v>
      </c>
    </row>
    <row r="94" spans="1:8" x14ac:dyDescent="0.2">
      <c r="A94" s="17">
        <v>14</v>
      </c>
      <c r="B94" s="17" t="s">
        <v>30</v>
      </c>
      <c r="C94" s="17"/>
      <c r="D94" s="27">
        <f t="shared" si="2"/>
        <v>14263</v>
      </c>
      <c r="E94" s="27">
        <f t="shared" si="5"/>
        <v>0</v>
      </c>
      <c r="F94" s="27">
        <f t="shared" si="5"/>
        <v>0</v>
      </c>
      <c r="G94" s="27">
        <f t="shared" si="5"/>
        <v>0</v>
      </c>
      <c r="H94" s="26">
        <f t="shared" si="4"/>
        <v>14263</v>
      </c>
    </row>
    <row r="95" spans="1:8" x14ac:dyDescent="0.2">
      <c r="A95" s="17">
        <v>15</v>
      </c>
      <c r="B95" s="17" t="s">
        <v>31</v>
      </c>
      <c r="C95" s="17"/>
      <c r="D95" s="27">
        <f t="shared" si="2"/>
        <v>48054</v>
      </c>
      <c r="E95" s="27">
        <f t="shared" si="5"/>
        <v>0</v>
      </c>
      <c r="F95" s="27">
        <f t="shared" si="5"/>
        <v>0</v>
      </c>
      <c r="G95" s="27">
        <f t="shared" si="5"/>
        <v>0</v>
      </c>
      <c r="H95" s="26">
        <f t="shared" si="4"/>
        <v>48054</v>
      </c>
    </row>
    <row r="96" spans="1:8" x14ac:dyDescent="0.2">
      <c r="A96" s="17">
        <v>16</v>
      </c>
      <c r="B96" s="17" t="s">
        <v>33</v>
      </c>
      <c r="C96" s="17"/>
      <c r="D96" s="27">
        <f t="shared" si="2"/>
        <v>3220</v>
      </c>
      <c r="E96" s="27">
        <f t="shared" si="5"/>
        <v>0</v>
      </c>
      <c r="F96" s="27">
        <f t="shared" si="5"/>
        <v>0</v>
      </c>
      <c r="G96" s="27">
        <f t="shared" si="5"/>
        <v>0</v>
      </c>
      <c r="H96" s="26">
        <f t="shared" si="4"/>
        <v>3220</v>
      </c>
    </row>
    <row r="97" spans="1:8" x14ac:dyDescent="0.2">
      <c r="A97" s="17">
        <v>17</v>
      </c>
      <c r="B97" s="17" t="s">
        <v>32</v>
      </c>
      <c r="C97" s="17"/>
      <c r="D97" s="27">
        <f t="shared" si="2"/>
        <v>437097</v>
      </c>
      <c r="E97" s="27">
        <f t="shared" si="5"/>
        <v>0</v>
      </c>
      <c r="F97" s="27">
        <f t="shared" si="5"/>
        <v>0</v>
      </c>
      <c r="G97" s="27">
        <f t="shared" si="5"/>
        <v>0</v>
      </c>
      <c r="H97" s="26">
        <f t="shared" si="4"/>
        <v>437097</v>
      </c>
    </row>
    <row r="98" spans="1:8" x14ac:dyDescent="0.2">
      <c r="A98" s="17">
        <v>18</v>
      </c>
      <c r="B98" s="17" t="s">
        <v>34</v>
      </c>
      <c r="C98" s="17"/>
      <c r="D98" s="27">
        <f t="shared" si="2"/>
        <v>174524</v>
      </c>
      <c r="E98" s="27">
        <f t="shared" si="5"/>
        <v>0</v>
      </c>
      <c r="F98" s="27">
        <f t="shared" si="5"/>
        <v>0</v>
      </c>
      <c r="G98" s="27">
        <f t="shared" si="5"/>
        <v>0</v>
      </c>
      <c r="H98" s="26">
        <f t="shared" si="4"/>
        <v>174524</v>
      </c>
    </row>
    <row r="99" spans="1:8" x14ac:dyDescent="0.2">
      <c r="A99" s="17">
        <v>19</v>
      </c>
      <c r="B99" s="17" t="s">
        <v>35</v>
      </c>
      <c r="C99" s="17"/>
      <c r="D99" s="27">
        <f t="shared" si="2"/>
        <v>662895</v>
      </c>
      <c r="E99" s="27">
        <f t="shared" ref="E99:G109" si="6">E27+E63</f>
        <v>0</v>
      </c>
      <c r="F99" s="27">
        <f t="shared" si="6"/>
        <v>0</v>
      </c>
      <c r="G99" s="27">
        <f t="shared" si="6"/>
        <v>0</v>
      </c>
      <c r="H99" s="26">
        <f t="shared" si="4"/>
        <v>662895</v>
      </c>
    </row>
    <row r="100" spans="1:8" x14ac:dyDescent="0.2">
      <c r="A100" s="17">
        <v>20</v>
      </c>
      <c r="B100" s="17" t="s">
        <v>36</v>
      </c>
      <c r="C100" s="17"/>
      <c r="D100" s="27">
        <f t="shared" si="2"/>
        <v>214033</v>
      </c>
      <c r="E100" s="27">
        <f t="shared" si="6"/>
        <v>0</v>
      </c>
      <c r="F100" s="27">
        <f t="shared" si="6"/>
        <v>0</v>
      </c>
      <c r="G100" s="27">
        <f t="shared" si="6"/>
        <v>0</v>
      </c>
      <c r="H100" s="26">
        <f t="shared" si="4"/>
        <v>214033</v>
      </c>
    </row>
    <row r="101" spans="1:8" x14ac:dyDescent="0.2">
      <c r="A101" s="17">
        <v>21</v>
      </c>
      <c r="B101" s="17" t="s">
        <v>37</v>
      </c>
      <c r="C101" s="17"/>
      <c r="D101" s="27">
        <f t="shared" si="2"/>
        <v>493720</v>
      </c>
      <c r="E101" s="27">
        <f t="shared" si="6"/>
        <v>0</v>
      </c>
      <c r="F101" s="27">
        <f t="shared" si="6"/>
        <v>0</v>
      </c>
      <c r="G101" s="27">
        <f t="shared" si="6"/>
        <v>0</v>
      </c>
      <c r="H101" s="26">
        <f t="shared" si="4"/>
        <v>493720</v>
      </c>
    </row>
    <row r="102" spans="1:8" x14ac:dyDescent="0.2">
      <c r="A102" s="17">
        <v>22</v>
      </c>
      <c r="B102" s="17" t="s">
        <v>38</v>
      </c>
      <c r="C102" s="17"/>
      <c r="D102" s="27">
        <f t="shared" si="2"/>
        <v>707753</v>
      </c>
      <c r="E102" s="27">
        <f t="shared" si="6"/>
        <v>0</v>
      </c>
      <c r="F102" s="27">
        <f t="shared" si="6"/>
        <v>0</v>
      </c>
      <c r="G102" s="27">
        <f t="shared" si="6"/>
        <v>0</v>
      </c>
      <c r="H102" s="26">
        <f t="shared" si="4"/>
        <v>707753</v>
      </c>
    </row>
    <row r="103" spans="1:8" x14ac:dyDescent="0.2">
      <c r="A103" s="17">
        <v>23</v>
      </c>
      <c r="B103" s="17" t="s">
        <v>39</v>
      </c>
      <c r="C103" s="17"/>
      <c r="D103" s="27">
        <f t="shared" si="2"/>
        <v>202</v>
      </c>
      <c r="E103" s="27">
        <f t="shared" si="6"/>
        <v>0</v>
      </c>
      <c r="F103" s="27">
        <f t="shared" si="6"/>
        <v>0</v>
      </c>
      <c r="G103" s="27">
        <f t="shared" si="6"/>
        <v>0</v>
      </c>
      <c r="H103" s="26">
        <f t="shared" si="4"/>
        <v>202</v>
      </c>
    </row>
    <row r="104" spans="1:8" x14ac:dyDescent="0.2">
      <c r="A104" s="17">
        <v>24</v>
      </c>
      <c r="B104" s="17" t="s">
        <v>40</v>
      </c>
      <c r="C104" s="17"/>
      <c r="D104" s="27">
        <f t="shared" si="2"/>
        <v>154299</v>
      </c>
      <c r="E104" s="27">
        <f t="shared" si="6"/>
        <v>0</v>
      </c>
      <c r="F104" s="27">
        <f t="shared" si="6"/>
        <v>0</v>
      </c>
      <c r="G104" s="27">
        <f t="shared" si="6"/>
        <v>0</v>
      </c>
      <c r="H104" s="26">
        <f t="shared" si="4"/>
        <v>154299</v>
      </c>
    </row>
    <row r="105" spans="1:8" x14ac:dyDescent="0.2">
      <c r="A105" s="17">
        <v>25</v>
      </c>
      <c r="B105" s="17" t="s">
        <v>41</v>
      </c>
      <c r="C105" s="17"/>
      <c r="D105" s="27">
        <f t="shared" si="2"/>
        <v>733944</v>
      </c>
      <c r="E105" s="27">
        <f t="shared" si="6"/>
        <v>0</v>
      </c>
      <c r="F105" s="27">
        <f t="shared" si="6"/>
        <v>0</v>
      </c>
      <c r="G105" s="27">
        <f t="shared" si="6"/>
        <v>0</v>
      </c>
      <c r="H105" s="26">
        <f t="shared" si="4"/>
        <v>733944</v>
      </c>
    </row>
    <row r="106" spans="1:8" x14ac:dyDescent="0.2">
      <c r="A106" s="17">
        <v>26</v>
      </c>
      <c r="B106" s="17" t="s">
        <v>42</v>
      </c>
      <c r="C106" s="17"/>
      <c r="D106" s="27">
        <f t="shared" si="2"/>
        <v>60469</v>
      </c>
      <c r="E106" s="27">
        <f t="shared" si="6"/>
        <v>0</v>
      </c>
      <c r="F106" s="27">
        <f t="shared" si="6"/>
        <v>0</v>
      </c>
      <c r="G106" s="27">
        <f t="shared" si="6"/>
        <v>0</v>
      </c>
      <c r="H106" s="26">
        <f t="shared" si="4"/>
        <v>60469</v>
      </c>
    </row>
    <row r="107" spans="1:8" x14ac:dyDescent="0.2">
      <c r="A107" s="17">
        <v>27</v>
      </c>
      <c r="B107" s="17" t="s">
        <v>43</v>
      </c>
      <c r="C107" s="17"/>
      <c r="D107" s="27">
        <f t="shared" si="2"/>
        <v>948914</v>
      </c>
      <c r="E107" s="27">
        <f t="shared" si="6"/>
        <v>0</v>
      </c>
      <c r="F107" s="27">
        <f t="shared" si="6"/>
        <v>0</v>
      </c>
      <c r="G107" s="27">
        <f t="shared" si="6"/>
        <v>0</v>
      </c>
      <c r="H107" s="26">
        <f t="shared" si="4"/>
        <v>948914</v>
      </c>
    </row>
    <row r="108" spans="1:8" x14ac:dyDescent="0.2">
      <c r="A108" s="17">
        <v>28</v>
      </c>
      <c r="B108" s="17" t="s">
        <v>44</v>
      </c>
      <c r="C108" s="17"/>
      <c r="D108" s="27">
        <f t="shared" si="2"/>
        <v>427535</v>
      </c>
      <c r="E108" s="27">
        <f t="shared" si="6"/>
        <v>0</v>
      </c>
      <c r="F108" s="27">
        <f t="shared" si="6"/>
        <v>0</v>
      </c>
      <c r="G108" s="27">
        <f t="shared" si="6"/>
        <v>0</v>
      </c>
      <c r="H108" s="26">
        <f t="shared" si="4"/>
        <v>427535</v>
      </c>
    </row>
    <row r="109" spans="1:8" x14ac:dyDescent="0.2">
      <c r="A109" s="17">
        <v>29</v>
      </c>
      <c r="B109" s="17" t="s">
        <v>45</v>
      </c>
      <c r="C109" s="17"/>
      <c r="D109" s="27">
        <f t="shared" si="2"/>
        <v>7417</v>
      </c>
      <c r="E109" s="27">
        <f t="shared" si="6"/>
        <v>0</v>
      </c>
      <c r="F109" s="27">
        <f t="shared" si="6"/>
        <v>0</v>
      </c>
      <c r="G109" s="27">
        <f t="shared" si="6"/>
        <v>0</v>
      </c>
      <c r="H109" s="26">
        <f t="shared" si="4"/>
        <v>7417</v>
      </c>
    </row>
    <row r="110" spans="1:8" x14ac:dyDescent="0.2">
      <c r="A110" s="17">
        <v>30</v>
      </c>
      <c r="B110" s="17" t="s">
        <v>46</v>
      </c>
      <c r="C110" s="17"/>
      <c r="D110" s="26">
        <f>D109+D108+D107+D102+D99+D94+D90+D87</f>
        <v>3473015</v>
      </c>
      <c r="E110" s="26">
        <f>E109+E108+E107+E102+E99+E94+E90+E87</f>
        <v>0</v>
      </c>
      <c r="F110" s="26">
        <f>F109+F108+F107+F102+F99+F94+F90+F87</f>
        <v>0</v>
      </c>
      <c r="G110" s="26">
        <f>G109+G108+G107+G102+G99+G94+G90+G87</f>
        <v>0</v>
      </c>
      <c r="H110" s="26">
        <f>SUM(D110:G110)</f>
        <v>3473015</v>
      </c>
    </row>
    <row r="111" spans="1:8" x14ac:dyDescent="0.2">
      <c r="C111" t="s">
        <v>104</v>
      </c>
      <c r="D111" s="22">
        <f>+Terminated!D24-D110</f>
        <v>0</v>
      </c>
    </row>
  </sheetData>
  <phoneticPr fontId="0" type="noConversion"/>
  <pageMargins left="0.75" right="0.75" top="1" bottom="1" header="0.5" footer="0.5"/>
  <pageSetup scale="93" orientation="portrait" r:id="rId1"/>
  <headerFooter alignWithMargins="0"/>
  <rowBreaks count="2" manualBreakCount="2">
    <brk id="40" max="16383" man="1"/>
    <brk id="76" max="16383" man="1"/>
  </rowBreaks>
  <ignoredErrors>
    <ignoredError sqref="F22"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4"/>
  <sheetViews>
    <sheetView showGridLines="0" workbookViewId="0">
      <selection activeCell="A13" sqref="A13:IV15"/>
    </sheetView>
  </sheetViews>
  <sheetFormatPr defaultRowHeight="12.75" x14ac:dyDescent="0.2"/>
  <cols>
    <col min="1" max="1" width="9.140625" customWidth="1"/>
    <col min="3" max="3" width="36.42578125" customWidth="1"/>
    <col min="4" max="4" width="35.5703125" customWidth="1"/>
    <col min="5" max="5" width="12.7109375" customWidth="1"/>
    <col min="7" max="7" width="15.28515625" bestFit="1" customWidth="1"/>
  </cols>
  <sheetData>
    <row r="1" spans="1:9" x14ac:dyDescent="0.2">
      <c r="A1" s="72" t="s">
        <v>0</v>
      </c>
      <c r="B1" s="72"/>
      <c r="C1" s="72"/>
      <c r="D1" s="72"/>
      <c r="E1" s="72"/>
      <c r="F1" s="72"/>
      <c r="G1" s="72"/>
      <c r="H1" s="72"/>
      <c r="I1" s="72"/>
    </row>
    <row r="2" spans="1:9" x14ac:dyDescent="0.2">
      <c r="A2" s="21"/>
      <c r="B2" s="21"/>
      <c r="C2" s="21"/>
      <c r="D2" s="21"/>
      <c r="E2" s="21"/>
      <c r="F2" s="21"/>
      <c r="G2" s="21"/>
      <c r="H2" s="21"/>
      <c r="I2" s="21"/>
    </row>
    <row r="3" spans="1:9" x14ac:dyDescent="0.2">
      <c r="A3" s="72" t="s">
        <v>52</v>
      </c>
      <c r="B3" s="72"/>
      <c r="C3" s="72"/>
      <c r="D3" s="72"/>
      <c r="E3" s="72"/>
      <c r="F3" s="72"/>
      <c r="G3" s="72"/>
      <c r="H3" s="72"/>
      <c r="I3" s="72"/>
    </row>
    <row r="4" spans="1:9" x14ac:dyDescent="0.2">
      <c r="A4" s="72" t="s">
        <v>53</v>
      </c>
      <c r="B4" s="72"/>
      <c r="C4" s="72"/>
      <c r="D4" s="72"/>
      <c r="E4" s="72"/>
      <c r="F4" s="72"/>
      <c r="G4" s="72"/>
      <c r="H4" s="72"/>
      <c r="I4" s="72"/>
    </row>
    <row r="7" spans="1:9" ht="26.25" x14ac:dyDescent="0.4">
      <c r="A7" s="73" t="s">
        <v>54</v>
      </c>
      <c r="B7" s="73"/>
      <c r="C7" s="73"/>
      <c r="D7" s="73"/>
      <c r="E7" s="73"/>
      <c r="F7" s="73"/>
      <c r="G7" s="73"/>
      <c r="H7" s="73"/>
      <c r="I7" s="73"/>
    </row>
    <row r="12" spans="1:9" ht="76.5" customHeight="1" x14ac:dyDescent="0.2">
      <c r="A12" s="74" t="s">
        <v>186</v>
      </c>
      <c r="B12" s="75"/>
      <c r="C12" s="75"/>
      <c r="D12" s="75"/>
    </row>
    <row r="15" spans="1:9" x14ac:dyDescent="0.2">
      <c r="A15" t="s">
        <v>55</v>
      </c>
      <c r="C15" s="20" t="s">
        <v>83</v>
      </c>
      <c r="D15" s="20"/>
      <c r="E15" s="20"/>
      <c r="F15" s="20"/>
      <c r="G15" s="20"/>
      <c r="H15" s="20"/>
      <c r="I15" t="s">
        <v>56</v>
      </c>
    </row>
    <row r="17" spans="1:15" x14ac:dyDescent="0.2">
      <c r="A17" s="20"/>
      <c r="B17" s="20" t="s">
        <v>65</v>
      </c>
      <c r="C17" s="20"/>
      <c r="D17" s="20"/>
      <c r="E17" s="20"/>
      <c r="F17" s="20"/>
      <c r="G17" s="20"/>
      <c r="H17" s="20"/>
      <c r="I17" t="s">
        <v>57</v>
      </c>
    </row>
    <row r="19" spans="1:15" x14ac:dyDescent="0.2">
      <c r="A19" s="38"/>
      <c r="B19" s="38"/>
      <c r="C19" s="38"/>
      <c r="D19" s="38"/>
      <c r="E19" s="38"/>
      <c r="F19" s="38"/>
      <c r="G19" s="38"/>
      <c r="H19" s="38"/>
      <c r="I19" s="34"/>
      <c r="J19" s="34"/>
      <c r="K19" s="34"/>
      <c r="L19" s="34"/>
      <c r="M19" s="34"/>
      <c r="N19" s="34"/>
      <c r="O19" s="34"/>
    </row>
    <row r="20" spans="1:15" x14ac:dyDescent="0.2">
      <c r="A20" t="s">
        <v>111</v>
      </c>
      <c r="I20" s="34"/>
      <c r="J20" s="34"/>
      <c r="K20" s="34"/>
      <c r="L20" s="34"/>
      <c r="M20" s="34"/>
      <c r="N20" s="34"/>
      <c r="O20" s="34"/>
    </row>
    <row r="21" spans="1:15" x14ac:dyDescent="0.2">
      <c r="A21" t="s">
        <v>112</v>
      </c>
      <c r="I21" s="34"/>
      <c r="J21" s="34"/>
      <c r="K21" s="34"/>
      <c r="L21" s="34"/>
      <c r="M21" s="34"/>
      <c r="N21" s="34"/>
      <c r="O21" s="34"/>
    </row>
    <row r="22" spans="1:15" ht="12.75" customHeight="1" x14ac:dyDescent="0.2">
      <c r="A22" t="s">
        <v>113</v>
      </c>
      <c r="I22" s="34"/>
      <c r="J22" s="34"/>
      <c r="K22" s="34"/>
      <c r="L22" s="34"/>
      <c r="M22" s="34"/>
      <c r="N22" s="34"/>
      <c r="O22" s="34"/>
    </row>
    <row r="23" spans="1:15" ht="12.75" customHeight="1" x14ac:dyDescent="0.2">
      <c r="A23" t="s">
        <v>114</v>
      </c>
      <c r="I23" s="34"/>
      <c r="J23" s="34"/>
      <c r="K23" s="34"/>
      <c r="L23" s="34"/>
      <c r="M23" s="34"/>
      <c r="N23" s="34"/>
      <c r="O23" s="34"/>
    </row>
    <row r="24" spans="1:15" x14ac:dyDescent="0.2">
      <c r="A24" t="s">
        <v>58</v>
      </c>
      <c r="I24" s="34"/>
      <c r="J24" s="34"/>
      <c r="K24" s="34"/>
      <c r="L24" s="34"/>
      <c r="M24" s="34"/>
      <c r="N24" s="34"/>
      <c r="O24" s="34"/>
    </row>
    <row r="25" spans="1:15" x14ac:dyDescent="0.2">
      <c r="A25" s="34"/>
      <c r="B25" s="34"/>
      <c r="C25" s="34"/>
      <c r="D25" s="34"/>
      <c r="E25" s="34"/>
      <c r="F25" s="34"/>
      <c r="G25" s="34"/>
      <c r="H25" s="34"/>
      <c r="I25" s="34"/>
      <c r="J25" s="34"/>
      <c r="K25" s="34"/>
      <c r="L25" s="34"/>
      <c r="M25" s="34"/>
      <c r="N25" s="34"/>
      <c r="O25" s="34"/>
    </row>
    <row r="26" spans="1:15" x14ac:dyDescent="0.2">
      <c r="A26" s="34"/>
      <c r="B26" s="34"/>
      <c r="C26" s="34"/>
      <c r="D26" s="34"/>
      <c r="E26" s="34"/>
      <c r="F26" s="34"/>
      <c r="G26" s="34"/>
      <c r="H26" s="34"/>
      <c r="I26" s="34"/>
      <c r="J26" s="34"/>
      <c r="K26" s="34"/>
      <c r="L26" s="34"/>
      <c r="M26" s="34"/>
      <c r="N26" s="34"/>
      <c r="O26" s="34"/>
    </row>
    <row r="27" spans="1:15" x14ac:dyDescent="0.2">
      <c r="A27" s="34"/>
      <c r="B27" s="34"/>
      <c r="C27" s="34"/>
      <c r="D27" s="34"/>
      <c r="E27" s="34"/>
      <c r="F27" s="34"/>
      <c r="G27" s="34"/>
      <c r="H27" s="34"/>
      <c r="I27" s="34"/>
      <c r="J27" s="34"/>
      <c r="K27" s="34"/>
      <c r="L27" s="34"/>
      <c r="M27" s="34"/>
      <c r="N27" s="34"/>
      <c r="O27" s="34"/>
    </row>
    <row r="28" spans="1:15" x14ac:dyDescent="0.2">
      <c r="A28" s="34"/>
      <c r="B28" s="34"/>
      <c r="C28" s="34"/>
      <c r="D28" s="34"/>
      <c r="E28" s="34"/>
      <c r="F28" s="34"/>
      <c r="G28" s="34"/>
      <c r="H28" s="34"/>
      <c r="I28" s="34"/>
      <c r="J28" s="34"/>
      <c r="K28" s="34"/>
      <c r="L28" s="34"/>
      <c r="M28" s="34"/>
      <c r="N28" s="34"/>
      <c r="O28" s="34"/>
    </row>
    <row r="29" spans="1:15" x14ac:dyDescent="0.2">
      <c r="A29" s="35" t="s">
        <v>83</v>
      </c>
      <c r="B29" s="35"/>
      <c r="C29" s="35"/>
      <c r="D29" s="35"/>
      <c r="E29" s="34"/>
      <c r="F29" s="35"/>
      <c r="G29" s="35"/>
      <c r="H29" s="35"/>
      <c r="I29" s="35"/>
      <c r="J29" s="34"/>
      <c r="K29" s="34"/>
      <c r="L29" s="34"/>
      <c r="M29" s="34"/>
      <c r="N29" s="34"/>
      <c r="O29" s="34"/>
    </row>
    <row r="30" spans="1:15" x14ac:dyDescent="0.2">
      <c r="A30" s="34" t="s">
        <v>59</v>
      </c>
      <c r="B30" s="34"/>
      <c r="C30" s="34"/>
      <c r="D30" s="34"/>
      <c r="E30" s="34"/>
      <c r="F30" s="34" t="s">
        <v>60</v>
      </c>
      <c r="G30" s="34"/>
      <c r="H30" s="34"/>
      <c r="I30" s="34"/>
      <c r="J30" s="34"/>
      <c r="K30" s="34"/>
      <c r="L30" s="34"/>
      <c r="M30" s="34"/>
      <c r="N30" s="34"/>
      <c r="O30" s="34"/>
    </row>
    <row r="31" spans="1:15" x14ac:dyDescent="0.2">
      <c r="A31" s="34"/>
      <c r="B31" s="34"/>
      <c r="C31" s="34"/>
      <c r="D31" s="34"/>
      <c r="E31" s="34"/>
      <c r="F31" s="34"/>
      <c r="G31" s="34"/>
      <c r="H31" s="34"/>
      <c r="I31" s="34"/>
      <c r="J31" s="34"/>
      <c r="K31" s="34"/>
      <c r="L31" s="34"/>
      <c r="M31" s="34"/>
      <c r="N31" s="34"/>
      <c r="O31" s="34"/>
    </row>
    <row r="32" spans="1:15" x14ac:dyDescent="0.2">
      <c r="A32" s="34"/>
      <c r="B32" s="34"/>
      <c r="C32" s="34"/>
      <c r="D32" s="34"/>
      <c r="E32" s="34"/>
      <c r="F32" s="34"/>
      <c r="G32" s="34"/>
      <c r="H32" s="34"/>
      <c r="I32" s="34"/>
      <c r="J32" s="34"/>
      <c r="K32" s="34"/>
      <c r="L32" s="34"/>
      <c r="M32" s="34"/>
      <c r="N32" s="34"/>
      <c r="O32" s="34"/>
    </row>
    <row r="33" spans="1:15" x14ac:dyDescent="0.2">
      <c r="A33" s="34"/>
      <c r="B33" s="34"/>
      <c r="C33" s="34"/>
      <c r="D33" s="34"/>
      <c r="E33" s="34"/>
      <c r="F33" s="34"/>
      <c r="G33" s="34"/>
      <c r="H33" s="34"/>
      <c r="I33" s="34"/>
      <c r="J33" s="34"/>
      <c r="K33" s="34"/>
      <c r="L33" s="34"/>
      <c r="M33" s="34"/>
      <c r="N33" s="34"/>
      <c r="O33" s="34"/>
    </row>
    <row r="34" spans="1:15" x14ac:dyDescent="0.2">
      <c r="A34" s="34"/>
      <c r="B34" s="34"/>
      <c r="C34" s="34"/>
      <c r="D34" s="34"/>
      <c r="E34" s="34"/>
      <c r="F34" s="34"/>
      <c r="G34" s="34"/>
      <c r="H34" s="34"/>
      <c r="I34" s="34"/>
      <c r="J34" s="34"/>
      <c r="K34" s="34"/>
      <c r="L34" s="34"/>
      <c r="M34" s="34"/>
      <c r="N34" s="34"/>
      <c r="O34" s="34"/>
    </row>
    <row r="35" spans="1:15" x14ac:dyDescent="0.2">
      <c r="A35" s="34"/>
      <c r="B35" s="34"/>
      <c r="C35" s="34"/>
      <c r="D35" s="34"/>
      <c r="E35" s="34"/>
      <c r="F35" s="34"/>
      <c r="G35" s="34"/>
      <c r="H35" s="34"/>
      <c r="I35" s="34"/>
      <c r="J35" s="34"/>
      <c r="K35" s="34"/>
      <c r="L35" s="34"/>
      <c r="M35" s="34"/>
      <c r="N35" s="34"/>
      <c r="O35" s="34"/>
    </row>
    <row r="36" spans="1:15" x14ac:dyDescent="0.2">
      <c r="A36" s="35" t="s">
        <v>66</v>
      </c>
      <c r="B36" s="35"/>
      <c r="C36" s="35"/>
      <c r="D36" s="35"/>
      <c r="E36" s="34"/>
      <c r="F36" s="35"/>
      <c r="G36" s="36">
        <f ca="1">TODAY()</f>
        <v>42403</v>
      </c>
      <c r="H36" s="35"/>
      <c r="I36" s="35"/>
      <c r="J36" s="34"/>
      <c r="K36" s="34"/>
      <c r="L36" s="34"/>
      <c r="M36" s="34"/>
      <c r="N36" s="34"/>
      <c r="O36" s="34"/>
    </row>
    <row r="37" spans="1:15" x14ac:dyDescent="0.2">
      <c r="A37" t="s">
        <v>61</v>
      </c>
      <c r="F37" t="s">
        <v>62</v>
      </c>
    </row>
    <row r="43" spans="1:15" x14ac:dyDescent="0.2">
      <c r="A43" s="20" t="s">
        <v>67</v>
      </c>
      <c r="B43" s="20"/>
      <c r="C43" s="20"/>
      <c r="D43" s="20"/>
      <c r="F43" s="28" t="s">
        <v>84</v>
      </c>
      <c r="G43" s="20"/>
      <c r="H43" s="20"/>
      <c r="I43" s="20"/>
    </row>
    <row r="44" spans="1:15" x14ac:dyDescent="0.2">
      <c r="A44" t="s">
        <v>63</v>
      </c>
      <c r="F44" t="s">
        <v>64</v>
      </c>
    </row>
  </sheetData>
  <mergeCells count="5">
    <mergeCell ref="A1:I1"/>
    <mergeCell ref="A3:I3"/>
    <mergeCell ref="A4:I4"/>
    <mergeCell ref="A7:I7"/>
    <mergeCell ref="A12:D12"/>
  </mergeCells>
  <phoneticPr fontId="0" type="noConversion"/>
  <hyperlinks>
    <hyperlink ref="C23" r:id="rId1" display="http://www.stb.dot.gov/stb/docs/AnnualReports/Form STB-54 Exp. 08-31-2015.xlsx"/>
  </hyperlinks>
  <printOptions horizontalCentered="1"/>
  <pageMargins left="0.5" right="0.5" top="1" bottom="1" header="0.5" footer="0.5"/>
  <pageSetup orientation="portrait"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O39"/>
  <sheetViews>
    <sheetView workbookViewId="0"/>
  </sheetViews>
  <sheetFormatPr defaultRowHeight="12.75" x14ac:dyDescent="0.2"/>
  <cols>
    <col min="1" max="1" width="94.42578125" customWidth="1"/>
    <col min="2" max="2" width="21" bestFit="1" customWidth="1"/>
  </cols>
  <sheetData>
    <row r="5" spans="2:2" x14ac:dyDescent="0.2">
      <c r="B5" t="s">
        <v>68</v>
      </c>
    </row>
    <row r="6" spans="2:2" x14ac:dyDescent="0.2">
      <c r="B6" t="s">
        <v>77</v>
      </c>
    </row>
    <row r="7" spans="2:2" x14ac:dyDescent="0.2">
      <c r="B7" t="s">
        <v>69</v>
      </c>
    </row>
    <row r="8" spans="2:2" x14ac:dyDescent="0.2">
      <c r="B8" t="s">
        <v>75</v>
      </c>
    </row>
    <row r="9" spans="2:2" x14ac:dyDescent="0.2">
      <c r="B9" t="s">
        <v>70</v>
      </c>
    </row>
    <row r="11" spans="2:2" x14ac:dyDescent="0.2">
      <c r="B11" t="s">
        <v>71</v>
      </c>
    </row>
    <row r="12" spans="2:2" x14ac:dyDescent="0.2">
      <c r="B12" t="s">
        <v>74</v>
      </c>
    </row>
    <row r="13" spans="2:2" x14ac:dyDescent="0.2">
      <c r="B13" t="s">
        <v>72</v>
      </c>
    </row>
    <row r="19" spans="1:15" x14ac:dyDescent="0.2">
      <c r="B19" t="s">
        <v>76</v>
      </c>
    </row>
    <row r="22" spans="1:15" x14ac:dyDescent="0.2">
      <c r="A22" s="78" t="s">
        <v>106</v>
      </c>
      <c r="B22" s="78"/>
      <c r="C22" s="78"/>
      <c r="D22" s="78"/>
      <c r="E22" s="78"/>
      <c r="F22" s="78"/>
      <c r="G22" s="78"/>
      <c r="H22" s="78"/>
      <c r="I22" s="34"/>
      <c r="J22" s="34"/>
      <c r="K22" s="34"/>
      <c r="L22" s="34"/>
      <c r="M22" s="34"/>
      <c r="N22" s="34"/>
      <c r="O22" s="34"/>
    </row>
    <row r="23" spans="1:15" ht="50.25" customHeight="1" x14ac:dyDescent="0.2">
      <c r="A23" s="79" t="s">
        <v>107</v>
      </c>
      <c r="B23" s="79"/>
      <c r="C23" s="79"/>
      <c r="D23" s="79"/>
      <c r="E23" s="79"/>
      <c r="F23" s="79"/>
      <c r="G23" s="79"/>
      <c r="H23" s="79"/>
      <c r="I23" s="34"/>
      <c r="J23" s="34"/>
      <c r="K23" s="34"/>
      <c r="L23" s="34"/>
      <c r="M23" s="34"/>
      <c r="N23" s="34"/>
      <c r="O23" s="34"/>
    </row>
    <row r="24" spans="1:15" x14ac:dyDescent="0.2">
      <c r="A24" s="32"/>
      <c r="B24" s="34"/>
      <c r="C24" s="34"/>
      <c r="D24" s="34"/>
      <c r="E24" s="34"/>
      <c r="F24" s="34"/>
      <c r="G24" s="34"/>
      <c r="H24" s="34"/>
      <c r="I24" s="34"/>
      <c r="J24" s="34"/>
      <c r="K24" s="34"/>
      <c r="L24" s="34"/>
      <c r="M24" s="34"/>
      <c r="N24" s="34"/>
      <c r="O24" s="34"/>
    </row>
    <row r="25" spans="1:15" ht="12.75" customHeight="1" x14ac:dyDescent="0.2">
      <c r="A25" s="76" t="s">
        <v>108</v>
      </c>
      <c r="B25" s="76"/>
      <c r="C25" s="76"/>
      <c r="D25" s="34"/>
      <c r="E25" s="34"/>
      <c r="F25" s="34"/>
      <c r="G25" s="34"/>
      <c r="H25" s="34"/>
      <c r="I25" s="34"/>
      <c r="J25" s="34"/>
      <c r="K25" s="34"/>
      <c r="L25" s="34"/>
      <c r="M25" s="34"/>
      <c r="N25" s="34"/>
      <c r="O25" s="34"/>
    </row>
    <row r="26" spans="1:15" ht="12.75" customHeight="1" x14ac:dyDescent="0.2">
      <c r="A26" s="77" t="s">
        <v>109</v>
      </c>
      <c r="B26" s="77"/>
      <c r="C26" s="33" t="s">
        <v>110</v>
      </c>
      <c r="D26" s="34"/>
      <c r="E26" s="34"/>
      <c r="F26" s="34"/>
      <c r="G26" s="34"/>
      <c r="H26" s="34"/>
      <c r="I26" s="34"/>
      <c r="J26" s="34"/>
      <c r="K26" s="34"/>
      <c r="L26" s="34"/>
      <c r="M26" s="34"/>
      <c r="N26" s="34"/>
      <c r="O26" s="34"/>
    </row>
    <row r="27" spans="1:15" x14ac:dyDescent="0.2">
      <c r="A27" s="34"/>
      <c r="B27" s="34"/>
      <c r="C27" s="34"/>
      <c r="D27" s="34"/>
      <c r="E27" s="34"/>
      <c r="F27" s="34"/>
      <c r="G27" s="34"/>
      <c r="H27" s="34"/>
      <c r="I27" s="34"/>
      <c r="J27" s="34"/>
      <c r="K27" s="34"/>
      <c r="L27" s="34"/>
      <c r="M27" s="34"/>
      <c r="N27" s="34"/>
      <c r="O27" s="34"/>
    </row>
    <row r="28" spans="1:15" x14ac:dyDescent="0.2">
      <c r="A28" s="34"/>
      <c r="B28" s="34"/>
      <c r="C28" s="34"/>
      <c r="D28" s="34"/>
      <c r="E28" s="34"/>
      <c r="F28" s="34"/>
      <c r="G28" s="34"/>
      <c r="H28" s="34"/>
      <c r="I28" s="34"/>
      <c r="J28" s="34"/>
      <c r="K28" s="34"/>
      <c r="L28" s="34"/>
      <c r="M28" s="34"/>
      <c r="N28" s="34"/>
      <c r="O28" s="34"/>
    </row>
    <row r="29" spans="1:15" x14ac:dyDescent="0.2">
      <c r="A29" s="34"/>
      <c r="B29" s="34"/>
      <c r="C29" s="34"/>
      <c r="D29" s="34"/>
      <c r="E29" s="34"/>
      <c r="F29" s="34"/>
      <c r="G29" s="34"/>
      <c r="H29" s="34"/>
      <c r="I29" s="34"/>
      <c r="J29" s="34"/>
      <c r="K29" s="34"/>
      <c r="L29" s="34"/>
      <c r="M29" s="34"/>
      <c r="N29" s="34"/>
      <c r="O29" s="34"/>
    </row>
    <row r="30" spans="1:15" x14ac:dyDescent="0.2">
      <c r="A30" s="34"/>
      <c r="B30" s="34"/>
      <c r="C30" s="34"/>
      <c r="D30" s="34"/>
      <c r="E30" s="34"/>
      <c r="F30" s="34"/>
      <c r="G30" s="34"/>
      <c r="H30" s="34"/>
      <c r="I30" s="34"/>
      <c r="J30" s="34"/>
      <c r="K30" s="34"/>
      <c r="L30" s="34"/>
      <c r="M30" s="34"/>
      <c r="N30" s="34"/>
      <c r="O30" s="34"/>
    </row>
    <row r="31" spans="1:15" x14ac:dyDescent="0.2">
      <c r="A31" s="34"/>
      <c r="B31" s="34"/>
      <c r="C31" s="34"/>
      <c r="D31" s="34"/>
      <c r="E31" s="34"/>
      <c r="F31" s="34"/>
      <c r="G31" s="34"/>
      <c r="H31" s="34"/>
      <c r="I31" s="34"/>
      <c r="J31" s="34"/>
      <c r="K31" s="34"/>
      <c r="L31" s="34"/>
      <c r="M31" s="34"/>
      <c r="N31" s="34"/>
      <c r="O31" s="34"/>
    </row>
    <row r="32" spans="1:15" x14ac:dyDescent="0.2">
      <c r="A32" s="34"/>
      <c r="B32" s="34"/>
      <c r="C32" s="34"/>
      <c r="D32" s="34"/>
      <c r="E32" s="34"/>
      <c r="F32" s="34"/>
      <c r="G32" s="34"/>
      <c r="H32" s="34"/>
      <c r="I32" s="34"/>
      <c r="J32" s="34"/>
      <c r="K32" s="34"/>
      <c r="L32" s="34"/>
      <c r="M32" s="34"/>
      <c r="N32" s="34"/>
      <c r="O32" s="34"/>
    </row>
    <row r="33" spans="1:15" x14ac:dyDescent="0.2">
      <c r="A33" s="34"/>
      <c r="B33" s="34"/>
      <c r="C33" s="34"/>
      <c r="D33" s="34"/>
      <c r="E33" s="34"/>
      <c r="F33" s="34"/>
      <c r="G33" s="34"/>
      <c r="H33" s="34"/>
      <c r="I33" s="34"/>
      <c r="J33" s="34"/>
      <c r="K33" s="34"/>
      <c r="L33" s="34"/>
      <c r="M33" s="34"/>
      <c r="N33" s="34"/>
      <c r="O33" s="34"/>
    </row>
    <row r="34" spans="1:15" x14ac:dyDescent="0.2">
      <c r="A34" s="34"/>
      <c r="B34" s="34"/>
      <c r="C34" s="34"/>
      <c r="D34" s="34"/>
      <c r="E34" s="34"/>
      <c r="F34" s="34"/>
      <c r="G34" s="34"/>
      <c r="H34" s="34"/>
      <c r="I34" s="34"/>
      <c r="J34" s="34"/>
      <c r="K34" s="34"/>
      <c r="L34" s="34"/>
      <c r="M34" s="34"/>
      <c r="N34" s="34"/>
      <c r="O34" s="34"/>
    </row>
    <row r="35" spans="1:15" x14ac:dyDescent="0.2">
      <c r="A35" s="34"/>
      <c r="B35" s="34"/>
      <c r="C35" s="34"/>
      <c r="D35" s="34"/>
      <c r="E35" s="34"/>
      <c r="F35" s="34"/>
      <c r="G35" s="34"/>
      <c r="H35" s="34"/>
      <c r="I35" s="34"/>
      <c r="J35" s="34"/>
      <c r="K35" s="34"/>
      <c r="L35" s="34"/>
      <c r="M35" s="34"/>
      <c r="N35" s="34"/>
      <c r="O35" s="34"/>
    </row>
    <row r="36" spans="1:15" x14ac:dyDescent="0.2">
      <c r="A36" s="34"/>
      <c r="B36" s="34"/>
      <c r="C36" s="34"/>
      <c r="D36" s="34"/>
      <c r="E36" s="34"/>
      <c r="F36" s="34"/>
      <c r="G36" s="34"/>
      <c r="H36" s="34"/>
      <c r="I36" s="34"/>
      <c r="J36" s="34"/>
      <c r="K36" s="34"/>
      <c r="L36" s="34"/>
      <c r="M36" s="34"/>
      <c r="N36" s="34"/>
      <c r="O36" s="34"/>
    </row>
    <row r="37" spans="1:15" x14ac:dyDescent="0.2">
      <c r="A37" s="34"/>
      <c r="B37" s="34"/>
      <c r="C37" s="34"/>
      <c r="D37" s="34"/>
      <c r="E37" s="34"/>
      <c r="F37" s="34"/>
      <c r="G37" s="34"/>
      <c r="H37" s="34"/>
      <c r="I37" s="34"/>
      <c r="J37" s="34"/>
      <c r="K37" s="34"/>
      <c r="L37" s="34"/>
      <c r="M37" s="34"/>
      <c r="N37" s="34"/>
      <c r="O37" s="34"/>
    </row>
    <row r="38" spans="1:15" x14ac:dyDescent="0.2">
      <c r="A38" s="34"/>
      <c r="B38" s="34"/>
      <c r="C38" s="34"/>
      <c r="D38" s="34"/>
      <c r="E38" s="34"/>
      <c r="F38" s="34"/>
      <c r="G38" s="34"/>
      <c r="H38" s="34"/>
      <c r="I38" s="34"/>
      <c r="J38" s="34"/>
      <c r="K38" s="34"/>
      <c r="L38" s="34"/>
      <c r="M38" s="34"/>
      <c r="N38" s="34"/>
      <c r="O38" s="34"/>
    </row>
    <row r="39" spans="1:15" x14ac:dyDescent="0.2">
      <c r="A39" s="34"/>
      <c r="B39" s="34"/>
      <c r="C39" s="34"/>
      <c r="D39" s="34"/>
      <c r="E39" s="34"/>
      <c r="F39" s="34"/>
      <c r="G39" s="34"/>
      <c r="H39" s="34"/>
      <c r="I39" s="34"/>
      <c r="J39" s="34"/>
      <c r="K39" s="34"/>
      <c r="L39" s="34"/>
      <c r="M39" s="34"/>
      <c r="N39" s="34"/>
      <c r="O39" s="34"/>
    </row>
  </sheetData>
  <mergeCells count="4">
    <mergeCell ref="A25:C25"/>
    <mergeCell ref="A26:B26"/>
    <mergeCell ref="A22:H22"/>
    <mergeCell ref="A23:H23"/>
  </mergeCells>
  <phoneticPr fontId="0" type="noConversion"/>
  <hyperlinks>
    <hyperlink ref="C26" r:id="rId1" display="http://www.stb.dot.gov/stb/docs/AnnualReports/Form STB-54 Exp. 08-31-2015.xlsx"/>
  </hyperlinks>
  <pageMargins left="0.75" right="0.75" top="1" bottom="1" header="0.5" footer="0.5"/>
  <pageSetup orientation="portrait"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workbookViewId="0">
      <selection activeCell="F1" sqref="F1:I24"/>
    </sheetView>
  </sheetViews>
  <sheetFormatPr defaultRowHeight="10.5" x14ac:dyDescent="0.15"/>
  <cols>
    <col min="1" max="1" width="27.85546875" style="29" customWidth="1"/>
    <col min="2" max="4" width="9.140625" style="29"/>
    <col min="5" max="5" width="9.140625" style="30"/>
    <col min="6" max="6" width="27.5703125" style="30" bestFit="1" customWidth="1"/>
    <col min="7" max="16384" width="9.140625" style="30"/>
  </cols>
  <sheetData>
    <row r="1" spans="1:13" ht="12.75" x14ac:dyDescent="0.2">
      <c r="A1"/>
      <c r="B1" s="43" t="s">
        <v>85</v>
      </c>
      <c r="C1" s="43" t="s">
        <v>10</v>
      </c>
      <c r="D1" s="43" t="s">
        <v>8</v>
      </c>
      <c r="F1"/>
      <c r="G1" s="43"/>
      <c r="H1" s="43"/>
      <c r="I1" s="43"/>
    </row>
    <row r="2" spans="1:13" ht="12.75" x14ac:dyDescent="0.2">
      <c r="A2"/>
      <c r="B2" s="43" t="s">
        <v>86</v>
      </c>
      <c r="C2" s="43" t="s">
        <v>86</v>
      </c>
      <c r="D2" s="43" t="s">
        <v>86</v>
      </c>
      <c r="F2"/>
      <c r="G2" s="43"/>
      <c r="H2" s="43"/>
      <c r="I2" s="43"/>
    </row>
    <row r="3" spans="1:13" ht="12.75" x14ac:dyDescent="0.2">
      <c r="A3" s="43" t="s">
        <v>87</v>
      </c>
      <c r="B3" s="44">
        <v>1216</v>
      </c>
      <c r="C3" s="44">
        <v>8483</v>
      </c>
      <c r="D3" s="44">
        <v>9699</v>
      </c>
      <c r="F3" s="43"/>
      <c r="G3" s="44"/>
      <c r="H3" s="44"/>
      <c r="I3" s="44"/>
      <c r="K3" s="42"/>
      <c r="L3" s="42"/>
      <c r="M3" s="42"/>
    </row>
    <row r="4" spans="1:13" ht="12.75" x14ac:dyDescent="0.2">
      <c r="A4" s="43" t="s">
        <v>88</v>
      </c>
      <c r="B4" s="44">
        <v>80</v>
      </c>
      <c r="C4" s="44">
        <v>485</v>
      </c>
      <c r="D4" s="44">
        <v>565</v>
      </c>
      <c r="F4" s="43"/>
      <c r="G4" s="44"/>
      <c r="H4" s="44"/>
      <c r="I4" s="44"/>
      <c r="K4" s="42"/>
      <c r="L4" s="42"/>
      <c r="M4" s="42"/>
    </row>
    <row r="5" spans="1:13" ht="12.75" x14ac:dyDescent="0.2">
      <c r="A5" s="43" t="s">
        <v>89</v>
      </c>
      <c r="B5" s="44">
        <v>4931</v>
      </c>
      <c r="C5" s="44">
        <v>81</v>
      </c>
      <c r="D5" s="44">
        <v>5012</v>
      </c>
      <c r="F5" s="43"/>
      <c r="G5" s="44"/>
      <c r="H5" s="44"/>
      <c r="I5" s="44"/>
      <c r="K5" s="42"/>
      <c r="L5" s="42"/>
      <c r="M5" s="42"/>
    </row>
    <row r="6" spans="1:13" ht="12.75" x14ac:dyDescent="0.2">
      <c r="A6" s="43" t="s">
        <v>90</v>
      </c>
      <c r="B6" s="44">
        <v>114057</v>
      </c>
      <c r="C6" s="44">
        <v>17624</v>
      </c>
      <c r="D6" s="44">
        <v>131681</v>
      </c>
      <c r="F6" s="43"/>
      <c r="G6" s="44"/>
      <c r="H6" s="44"/>
      <c r="I6" s="44"/>
      <c r="K6" s="42"/>
      <c r="L6" s="42"/>
      <c r="M6" s="42"/>
    </row>
    <row r="7" spans="1:13" ht="12.75" x14ac:dyDescent="0.2">
      <c r="A7" s="43" t="s">
        <v>91</v>
      </c>
      <c r="B7" s="44">
        <v>10845</v>
      </c>
      <c r="C7" s="44">
        <v>51479</v>
      </c>
      <c r="D7" s="44">
        <v>62324</v>
      </c>
      <c r="F7" s="43"/>
      <c r="G7" s="44"/>
      <c r="H7" s="44"/>
      <c r="I7" s="44"/>
      <c r="K7" s="42"/>
      <c r="L7" s="42"/>
      <c r="M7" s="42"/>
    </row>
    <row r="8" spans="1:13" ht="12.75" x14ac:dyDescent="0.2">
      <c r="A8" s="43" t="s">
        <v>92</v>
      </c>
      <c r="B8" s="44">
        <v>107764</v>
      </c>
      <c r="C8" s="44">
        <v>216409</v>
      </c>
      <c r="D8" s="44">
        <v>324173</v>
      </c>
      <c r="F8" s="43"/>
      <c r="G8" s="44"/>
      <c r="H8" s="44"/>
      <c r="I8" s="44"/>
      <c r="K8" s="42"/>
      <c r="L8" s="42"/>
      <c r="M8" s="42"/>
    </row>
    <row r="9" spans="1:13" ht="12.75" x14ac:dyDescent="0.2">
      <c r="A9" s="43" t="s">
        <v>27</v>
      </c>
      <c r="B9" s="44">
        <v>2824</v>
      </c>
      <c r="C9" s="44">
        <v>12</v>
      </c>
      <c r="D9" s="44">
        <v>2836</v>
      </c>
      <c r="F9" s="43"/>
      <c r="G9" s="44"/>
      <c r="H9" s="44"/>
      <c r="I9" s="44"/>
      <c r="K9" s="42"/>
      <c r="L9" s="42"/>
      <c r="M9" s="42"/>
    </row>
    <row r="10" spans="1:13" ht="12.75" x14ac:dyDescent="0.2">
      <c r="A10" s="43" t="s">
        <v>28</v>
      </c>
      <c r="B10" s="44">
        <v>587</v>
      </c>
      <c r="C10" s="44">
        <v>186</v>
      </c>
      <c r="D10" s="44">
        <v>773</v>
      </c>
      <c r="F10" s="43"/>
      <c r="G10" s="44"/>
      <c r="H10" s="44"/>
      <c r="I10" s="44"/>
      <c r="K10" s="42"/>
      <c r="L10" s="42"/>
      <c r="M10" s="42"/>
    </row>
    <row r="11" spans="1:13" ht="12.75" x14ac:dyDescent="0.2">
      <c r="A11" s="43" t="s">
        <v>29</v>
      </c>
      <c r="B11" s="44">
        <v>255</v>
      </c>
      <c r="C11" s="44">
        <v>33</v>
      </c>
      <c r="D11" s="44">
        <v>288</v>
      </c>
      <c r="F11" s="43"/>
      <c r="G11" s="44"/>
      <c r="H11" s="44"/>
      <c r="I11" s="44"/>
      <c r="K11" s="42"/>
      <c r="L11" s="42"/>
      <c r="M11" s="42"/>
    </row>
    <row r="12" spans="1:13" ht="12.75" x14ac:dyDescent="0.2">
      <c r="A12" s="43" t="s">
        <v>93</v>
      </c>
      <c r="B12" s="44">
        <v>59698</v>
      </c>
      <c r="C12" s="44">
        <v>10089</v>
      </c>
      <c r="D12" s="44">
        <v>69787</v>
      </c>
      <c r="F12" s="43"/>
      <c r="G12" s="44"/>
      <c r="H12" s="44"/>
      <c r="I12" s="44"/>
      <c r="K12" s="42"/>
      <c r="L12" s="42"/>
      <c r="M12" s="42"/>
    </row>
    <row r="13" spans="1:13" ht="12.75" x14ac:dyDescent="0.2">
      <c r="A13" s="43" t="s">
        <v>94</v>
      </c>
      <c r="B13" s="44">
        <v>1874</v>
      </c>
      <c r="C13" s="44">
        <v>1503</v>
      </c>
      <c r="D13" s="44">
        <v>3377</v>
      </c>
      <c r="F13" s="43"/>
      <c r="G13" s="44"/>
      <c r="H13" s="44"/>
      <c r="I13" s="44"/>
      <c r="K13" s="42"/>
      <c r="L13" s="42"/>
      <c r="M13" s="42"/>
    </row>
    <row r="14" spans="1:13" ht="12.75" x14ac:dyDescent="0.2">
      <c r="A14" s="43" t="s">
        <v>95</v>
      </c>
      <c r="B14" s="44">
        <v>328532</v>
      </c>
      <c r="C14" s="44">
        <v>103138</v>
      </c>
      <c r="D14" s="44">
        <v>431670</v>
      </c>
      <c r="F14" s="43"/>
      <c r="G14" s="44"/>
      <c r="H14" s="44"/>
      <c r="I14" s="44"/>
      <c r="K14" s="42"/>
      <c r="L14" s="42"/>
      <c r="M14" s="42"/>
    </row>
    <row r="15" spans="1:13" ht="12.75" x14ac:dyDescent="0.2">
      <c r="A15" s="43" t="s">
        <v>34</v>
      </c>
      <c r="B15" s="44">
        <v>148773</v>
      </c>
      <c r="C15" s="44">
        <v>38182</v>
      </c>
      <c r="D15" s="44">
        <v>186955</v>
      </c>
      <c r="F15" s="43"/>
      <c r="G15" s="44"/>
      <c r="H15" s="44"/>
      <c r="I15" s="44"/>
      <c r="K15" s="42"/>
      <c r="L15" s="42"/>
      <c r="M15" s="42"/>
    </row>
    <row r="16" spans="1:13" ht="12.75" x14ac:dyDescent="0.2">
      <c r="A16" s="43" t="s">
        <v>96</v>
      </c>
      <c r="B16" s="44">
        <v>144434</v>
      </c>
      <c r="C16" s="44">
        <v>106923</v>
      </c>
      <c r="D16" s="44">
        <v>251357</v>
      </c>
      <c r="F16" s="43"/>
      <c r="G16" s="44"/>
      <c r="H16" s="44"/>
      <c r="I16" s="44"/>
      <c r="K16" s="42"/>
      <c r="L16" s="42"/>
      <c r="M16" s="42"/>
    </row>
    <row r="17" spans="1:13" ht="12.75" x14ac:dyDescent="0.2">
      <c r="A17" s="43" t="s">
        <v>97</v>
      </c>
      <c r="B17" s="44">
        <v>107040</v>
      </c>
      <c r="C17" s="44">
        <v>230868</v>
      </c>
      <c r="D17" s="44">
        <v>337908</v>
      </c>
      <c r="F17" s="43"/>
      <c r="G17" s="44"/>
      <c r="H17" s="44"/>
      <c r="I17" s="44"/>
      <c r="K17" s="42"/>
      <c r="L17" s="42"/>
      <c r="M17" s="42"/>
    </row>
    <row r="18" spans="1:13" ht="12.75" x14ac:dyDescent="0.2">
      <c r="A18" s="43" t="s">
        <v>98</v>
      </c>
      <c r="B18" s="44">
        <v>553</v>
      </c>
      <c r="C18" s="44">
        <v>2</v>
      </c>
      <c r="D18" s="44">
        <v>555</v>
      </c>
      <c r="F18" s="43"/>
      <c r="G18" s="44"/>
      <c r="H18" s="44"/>
      <c r="I18" s="44"/>
      <c r="K18" s="42"/>
      <c r="L18" s="42"/>
      <c r="M18" s="42"/>
    </row>
    <row r="19" spans="1:13" ht="12.75" x14ac:dyDescent="0.2">
      <c r="A19" s="43" t="s">
        <v>99</v>
      </c>
      <c r="B19" s="44">
        <v>37383</v>
      </c>
      <c r="C19" s="44">
        <v>310139</v>
      </c>
      <c r="D19" s="44">
        <v>347522</v>
      </c>
      <c r="F19" s="43"/>
      <c r="G19" s="44"/>
      <c r="H19" s="44"/>
      <c r="I19" s="44"/>
      <c r="K19" s="42"/>
      <c r="L19" s="42"/>
      <c r="M19" s="42"/>
    </row>
    <row r="20" spans="1:13" ht="12.75" x14ac:dyDescent="0.2">
      <c r="A20" s="43" t="s">
        <v>100</v>
      </c>
      <c r="B20" s="44">
        <v>188234</v>
      </c>
      <c r="C20" s="44">
        <v>651349</v>
      </c>
      <c r="D20" s="44">
        <v>839583</v>
      </c>
      <c r="F20" s="43"/>
      <c r="G20" s="44"/>
      <c r="H20" s="44"/>
      <c r="I20" s="44"/>
      <c r="K20" s="42"/>
      <c r="L20" s="42"/>
      <c r="M20" s="42"/>
    </row>
    <row r="21" spans="1:13" ht="12.75" x14ac:dyDescent="0.2">
      <c r="A21" s="43" t="s">
        <v>101</v>
      </c>
      <c r="B21" s="44">
        <v>16642</v>
      </c>
      <c r="C21" s="44">
        <v>23430</v>
      </c>
      <c r="D21" s="44">
        <v>40072</v>
      </c>
      <c r="F21" s="43"/>
      <c r="G21" s="44"/>
      <c r="H21" s="44"/>
      <c r="I21" s="44"/>
      <c r="K21" s="42"/>
      <c r="L21" s="42"/>
      <c r="M21" s="42"/>
    </row>
    <row r="22" spans="1:13" ht="12.75" x14ac:dyDescent="0.2">
      <c r="A22" s="43" t="s">
        <v>102</v>
      </c>
      <c r="B22" s="44">
        <v>190</v>
      </c>
      <c r="C22" s="44">
        <v>231258</v>
      </c>
      <c r="D22" s="44">
        <v>231448</v>
      </c>
      <c r="F22" s="43"/>
      <c r="G22" s="44"/>
      <c r="H22" s="44"/>
      <c r="I22" s="44"/>
      <c r="K22" s="42"/>
      <c r="L22" s="42"/>
      <c r="M22" s="42"/>
    </row>
    <row r="23" spans="1:13" ht="12.75" x14ac:dyDescent="0.2">
      <c r="A23" s="43" t="s">
        <v>103</v>
      </c>
      <c r="B23" s="44">
        <v>481</v>
      </c>
      <c r="C23" s="44">
        <v>4864</v>
      </c>
      <c r="D23" s="44">
        <v>5345</v>
      </c>
      <c r="F23" s="43"/>
      <c r="G23" s="44"/>
      <c r="H23" s="44"/>
      <c r="I23" s="44"/>
      <c r="K23" s="42"/>
      <c r="L23" s="42"/>
      <c r="M23" s="42"/>
    </row>
    <row r="24" spans="1:13" ht="12.75" x14ac:dyDescent="0.2">
      <c r="A24" s="43" t="s">
        <v>8</v>
      </c>
      <c r="B24" s="44">
        <v>1276393</v>
      </c>
      <c r="C24" s="44">
        <v>2006537</v>
      </c>
      <c r="D24" s="44">
        <v>3282930</v>
      </c>
      <c r="F24" s="43"/>
      <c r="G24" s="44"/>
      <c r="H24" s="44"/>
      <c r="I24" s="44"/>
      <c r="K24" s="42"/>
      <c r="L24" s="42"/>
      <c r="M24" s="42"/>
    </row>
    <row r="25" spans="1:13" ht="12.75" x14ac:dyDescent="0.2">
      <c r="A25"/>
      <c r="B25"/>
      <c r="C25"/>
      <c r="D25"/>
      <c r="F25"/>
      <c r="G25"/>
      <c r="H25"/>
      <c r="I25"/>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workbookViewId="0">
      <selection activeCell="G1" sqref="G1:J27"/>
    </sheetView>
  </sheetViews>
  <sheetFormatPr defaultRowHeight="10.5" x14ac:dyDescent="0.15"/>
  <cols>
    <col min="1" max="1" width="27.5703125" style="29" bestFit="1" customWidth="1"/>
    <col min="2" max="4" width="9.140625" style="29"/>
    <col min="5" max="6" width="9.140625" style="30"/>
    <col min="7" max="7" width="27.5703125" style="30" bestFit="1" customWidth="1"/>
    <col min="8" max="16384" width="9.140625" style="30"/>
  </cols>
  <sheetData>
    <row r="1" spans="1:14" ht="12.75" x14ac:dyDescent="0.2">
      <c r="A1"/>
      <c r="B1" s="43" t="s">
        <v>85</v>
      </c>
      <c r="C1" s="43" t="s">
        <v>10</v>
      </c>
      <c r="D1" s="43" t="s">
        <v>8</v>
      </c>
      <c r="G1"/>
      <c r="H1" s="43"/>
      <c r="I1" s="43"/>
      <c r="J1" s="43"/>
    </row>
    <row r="2" spans="1:14" ht="12.75" x14ac:dyDescent="0.2">
      <c r="A2"/>
      <c r="B2" s="43" t="s">
        <v>86</v>
      </c>
      <c r="C2" s="43" t="s">
        <v>86</v>
      </c>
      <c r="D2" s="43" t="s">
        <v>86</v>
      </c>
      <c r="G2"/>
      <c r="H2" s="43"/>
      <c r="I2" s="43"/>
      <c r="J2" s="43"/>
    </row>
    <row r="3" spans="1:14" ht="12.75" x14ac:dyDescent="0.2">
      <c r="A3" s="43" t="s">
        <v>87</v>
      </c>
      <c r="B3" s="44">
        <v>2032</v>
      </c>
      <c r="C3" s="44">
        <v>8633</v>
      </c>
      <c r="D3" s="44">
        <v>10665</v>
      </c>
      <c r="G3" s="43"/>
      <c r="H3" s="44"/>
      <c r="I3" s="44"/>
      <c r="J3" s="44"/>
      <c r="L3" s="42"/>
      <c r="M3" s="42"/>
      <c r="N3" s="42"/>
    </row>
    <row r="4" spans="1:14" ht="12.75" x14ac:dyDescent="0.2">
      <c r="A4" s="43" t="s">
        <v>88</v>
      </c>
      <c r="B4" s="44">
        <v>798</v>
      </c>
      <c r="C4" s="44">
        <v>685</v>
      </c>
      <c r="D4" s="44">
        <v>1483</v>
      </c>
      <c r="G4" s="43"/>
      <c r="H4" s="44"/>
      <c r="I4" s="44"/>
      <c r="J4" s="44"/>
      <c r="L4" s="42"/>
      <c r="M4" s="42"/>
      <c r="N4" s="42"/>
    </row>
    <row r="5" spans="1:14" ht="12.75" x14ac:dyDescent="0.2">
      <c r="A5" s="43" t="s">
        <v>89</v>
      </c>
      <c r="B5" s="44">
        <v>4373</v>
      </c>
      <c r="C5" s="44">
        <v>269</v>
      </c>
      <c r="D5" s="44">
        <v>4642</v>
      </c>
      <c r="G5" s="43"/>
      <c r="H5" s="44"/>
      <c r="I5" s="44"/>
      <c r="J5" s="44"/>
      <c r="L5" s="42"/>
      <c r="M5" s="42"/>
      <c r="N5" s="42"/>
    </row>
    <row r="6" spans="1:14" ht="12.75" x14ac:dyDescent="0.2">
      <c r="A6" s="43" t="s">
        <v>90</v>
      </c>
      <c r="B6" s="44">
        <v>140455</v>
      </c>
      <c r="C6" s="44">
        <v>19967</v>
      </c>
      <c r="D6" s="44">
        <v>160422</v>
      </c>
      <c r="G6" s="43"/>
      <c r="H6" s="44"/>
      <c r="I6" s="44"/>
      <c r="J6" s="44"/>
      <c r="L6" s="42"/>
      <c r="M6" s="42"/>
      <c r="N6" s="42"/>
    </row>
    <row r="7" spans="1:14" ht="12.75" x14ac:dyDescent="0.2">
      <c r="A7" s="43" t="s">
        <v>91</v>
      </c>
      <c r="B7" s="44">
        <v>15221</v>
      </c>
      <c r="C7" s="44">
        <v>82471</v>
      </c>
      <c r="D7" s="44">
        <v>97692</v>
      </c>
      <c r="G7" s="43"/>
      <c r="H7" s="44"/>
      <c r="I7" s="44"/>
      <c r="J7" s="44"/>
      <c r="L7" s="42"/>
      <c r="M7" s="42"/>
      <c r="N7" s="42"/>
    </row>
    <row r="8" spans="1:14" ht="12.75" x14ac:dyDescent="0.2">
      <c r="A8" s="43" t="s">
        <v>92</v>
      </c>
      <c r="B8" s="44">
        <v>133829</v>
      </c>
      <c r="C8" s="44">
        <v>295505</v>
      </c>
      <c r="D8" s="44">
        <v>429334</v>
      </c>
      <c r="G8" s="43"/>
      <c r="H8" s="44"/>
      <c r="I8" s="44"/>
      <c r="J8" s="44"/>
      <c r="L8" s="42"/>
      <c r="M8" s="42"/>
      <c r="N8" s="42"/>
    </row>
    <row r="9" spans="1:14" ht="12.75" x14ac:dyDescent="0.2">
      <c r="A9" s="43" t="s">
        <v>27</v>
      </c>
      <c r="B9" s="44">
        <v>1610</v>
      </c>
      <c r="C9" s="44">
        <v>15</v>
      </c>
      <c r="D9" s="44">
        <v>1625</v>
      </c>
      <c r="G9" s="43"/>
      <c r="H9" s="44"/>
      <c r="I9" s="44"/>
      <c r="J9" s="44"/>
      <c r="L9" s="42"/>
      <c r="M9" s="42"/>
      <c r="N9" s="42"/>
    </row>
    <row r="10" spans="1:14" ht="12.75" x14ac:dyDescent="0.2">
      <c r="A10" s="43" t="s">
        <v>28</v>
      </c>
      <c r="B10" s="44">
        <v>4900</v>
      </c>
      <c r="C10" s="44">
        <v>406</v>
      </c>
      <c r="D10" s="44">
        <v>5306</v>
      </c>
      <c r="G10" s="43"/>
      <c r="H10" s="44"/>
      <c r="I10" s="44"/>
      <c r="J10" s="44"/>
      <c r="L10" s="42"/>
      <c r="M10" s="42"/>
      <c r="N10" s="42"/>
    </row>
    <row r="11" spans="1:14" ht="12.75" x14ac:dyDescent="0.2">
      <c r="A11" s="43" t="s">
        <v>29</v>
      </c>
      <c r="B11" s="44">
        <v>5241</v>
      </c>
      <c r="C11" s="44">
        <v>2091</v>
      </c>
      <c r="D11" s="44">
        <v>7332</v>
      </c>
      <c r="G11" s="43"/>
      <c r="H11" s="44"/>
      <c r="I11" s="44"/>
      <c r="J11" s="44"/>
      <c r="L11" s="42"/>
      <c r="M11" s="42"/>
      <c r="N11" s="42"/>
    </row>
    <row r="12" spans="1:14" ht="12.75" x14ac:dyDescent="0.2">
      <c r="A12" s="43" t="s">
        <v>93</v>
      </c>
      <c r="B12" s="44">
        <v>38141</v>
      </c>
      <c r="C12" s="44">
        <v>9913</v>
      </c>
      <c r="D12" s="44">
        <v>48054</v>
      </c>
      <c r="G12" s="43"/>
      <c r="H12" s="44"/>
      <c r="I12" s="44"/>
      <c r="J12" s="44"/>
      <c r="L12" s="42"/>
      <c r="M12" s="42"/>
      <c r="N12" s="42"/>
    </row>
    <row r="13" spans="1:14" ht="12.75" x14ac:dyDescent="0.2">
      <c r="A13" s="43" t="s">
        <v>94</v>
      </c>
      <c r="B13" s="44">
        <v>1622</v>
      </c>
      <c r="C13" s="44">
        <v>1598</v>
      </c>
      <c r="D13" s="44">
        <v>3220</v>
      </c>
      <c r="G13" s="43"/>
      <c r="H13" s="44"/>
      <c r="I13" s="44"/>
      <c r="J13" s="44"/>
      <c r="L13" s="42"/>
      <c r="M13" s="42"/>
      <c r="N13" s="42"/>
    </row>
    <row r="14" spans="1:14" ht="12.75" x14ac:dyDescent="0.2">
      <c r="A14" s="43" t="s">
        <v>95</v>
      </c>
      <c r="B14" s="44">
        <v>315715</v>
      </c>
      <c r="C14" s="44">
        <v>121382</v>
      </c>
      <c r="D14" s="44">
        <v>437097</v>
      </c>
      <c r="G14" s="43"/>
      <c r="H14" s="44"/>
      <c r="I14" s="44"/>
      <c r="J14" s="44"/>
      <c r="L14" s="42"/>
      <c r="M14" s="42"/>
      <c r="N14" s="42"/>
    </row>
    <row r="15" spans="1:14" ht="12.75" x14ac:dyDescent="0.2">
      <c r="A15" s="43" t="s">
        <v>34</v>
      </c>
      <c r="B15" s="44">
        <v>141015</v>
      </c>
      <c r="C15" s="44">
        <v>33509</v>
      </c>
      <c r="D15" s="44">
        <v>174524</v>
      </c>
      <c r="G15" s="43"/>
      <c r="H15" s="44"/>
      <c r="I15" s="44"/>
      <c r="J15" s="44"/>
      <c r="L15" s="42"/>
      <c r="M15" s="42"/>
      <c r="N15" s="42"/>
    </row>
    <row r="16" spans="1:14" ht="12.75" x14ac:dyDescent="0.2">
      <c r="A16" s="43" t="s">
        <v>96</v>
      </c>
      <c r="B16" s="44">
        <v>103076</v>
      </c>
      <c r="C16" s="44">
        <v>110957</v>
      </c>
      <c r="D16" s="44">
        <v>214033</v>
      </c>
      <c r="G16" s="43"/>
      <c r="H16" s="44"/>
      <c r="I16" s="44"/>
      <c r="J16" s="44"/>
      <c r="L16" s="42"/>
      <c r="M16" s="42"/>
      <c r="N16" s="42"/>
    </row>
    <row r="17" spans="1:14" ht="12.75" x14ac:dyDescent="0.2">
      <c r="A17" s="43" t="s">
        <v>97</v>
      </c>
      <c r="B17" s="44">
        <v>133609</v>
      </c>
      <c r="C17" s="44">
        <v>360111</v>
      </c>
      <c r="D17" s="44">
        <v>493720</v>
      </c>
      <c r="G17" s="43"/>
      <c r="H17" s="44"/>
      <c r="I17" s="44"/>
      <c r="J17" s="44"/>
      <c r="L17" s="42"/>
      <c r="M17" s="42"/>
      <c r="N17" s="42"/>
    </row>
    <row r="18" spans="1:14" ht="12.75" x14ac:dyDescent="0.2">
      <c r="A18" s="43" t="s">
        <v>98</v>
      </c>
      <c r="B18" s="44">
        <v>197</v>
      </c>
      <c r="C18" s="44">
        <v>5</v>
      </c>
      <c r="D18" s="44">
        <v>202</v>
      </c>
      <c r="G18" s="43"/>
      <c r="H18" s="44"/>
      <c r="I18" s="44"/>
      <c r="J18" s="44"/>
      <c r="L18" s="42"/>
      <c r="M18" s="42"/>
      <c r="N18" s="42"/>
    </row>
    <row r="19" spans="1:14" ht="12.75" x14ac:dyDescent="0.2">
      <c r="A19" s="43" t="s">
        <v>99</v>
      </c>
      <c r="B19" s="44">
        <v>18089</v>
      </c>
      <c r="C19" s="44">
        <v>136210</v>
      </c>
      <c r="D19" s="44">
        <v>154299</v>
      </c>
      <c r="G19" s="43"/>
      <c r="H19" s="44"/>
      <c r="I19" s="44"/>
      <c r="J19" s="44"/>
      <c r="L19" s="42"/>
      <c r="M19" s="42"/>
      <c r="N19" s="42"/>
    </row>
    <row r="20" spans="1:14" ht="12.75" x14ac:dyDescent="0.2">
      <c r="A20" s="43" t="s">
        <v>100</v>
      </c>
      <c r="B20" s="44">
        <v>161444</v>
      </c>
      <c r="C20" s="44">
        <v>572500</v>
      </c>
      <c r="D20" s="44">
        <v>733944</v>
      </c>
      <c r="G20" s="43"/>
      <c r="H20" s="44"/>
      <c r="I20" s="44"/>
      <c r="J20" s="44"/>
      <c r="L20" s="42"/>
      <c r="M20" s="42"/>
      <c r="N20" s="42"/>
    </row>
    <row r="21" spans="1:14" ht="12.75" x14ac:dyDescent="0.2">
      <c r="A21" s="43" t="s">
        <v>101</v>
      </c>
      <c r="B21" s="44">
        <v>30474</v>
      </c>
      <c r="C21" s="44">
        <v>29995</v>
      </c>
      <c r="D21" s="44">
        <v>60469</v>
      </c>
      <c r="G21" s="43"/>
      <c r="H21" s="44"/>
      <c r="I21" s="44"/>
      <c r="J21" s="44"/>
      <c r="L21" s="42"/>
      <c r="M21" s="42"/>
      <c r="N21" s="42"/>
    </row>
    <row r="22" spans="1:14" ht="12.75" x14ac:dyDescent="0.2">
      <c r="A22" s="43" t="s">
        <v>102</v>
      </c>
      <c r="B22" s="44">
        <v>190</v>
      </c>
      <c r="C22" s="44">
        <v>427345</v>
      </c>
      <c r="D22" s="44">
        <v>427535</v>
      </c>
      <c r="G22" s="43"/>
      <c r="H22" s="44"/>
      <c r="I22" s="44"/>
      <c r="J22" s="44"/>
      <c r="L22" s="42"/>
      <c r="M22" s="42"/>
      <c r="N22" s="42"/>
    </row>
    <row r="23" spans="1:14" ht="12.75" x14ac:dyDescent="0.2">
      <c r="A23" s="43" t="s">
        <v>103</v>
      </c>
      <c r="B23" s="44">
        <v>391</v>
      </c>
      <c r="C23" s="44">
        <v>7026</v>
      </c>
      <c r="D23" s="44">
        <v>7417</v>
      </c>
      <c r="G23" s="43"/>
      <c r="H23" s="44"/>
      <c r="I23" s="44"/>
      <c r="J23" s="44"/>
      <c r="L23" s="42"/>
      <c r="M23" s="42"/>
      <c r="N23" s="42"/>
    </row>
    <row r="24" spans="1:14" ht="12.75" x14ac:dyDescent="0.2">
      <c r="A24" s="43" t="s">
        <v>8</v>
      </c>
      <c r="B24" s="44">
        <v>1252422</v>
      </c>
      <c r="C24" s="44">
        <v>2220593</v>
      </c>
      <c r="D24" s="44">
        <v>3473015</v>
      </c>
      <c r="G24" s="43"/>
      <c r="H24" s="44"/>
      <c r="I24" s="44"/>
      <c r="J24" s="44"/>
      <c r="L24" s="42"/>
      <c r="M24" s="42"/>
      <c r="N24" s="42"/>
    </row>
    <row r="25" spans="1:14" ht="12.75" x14ac:dyDescent="0.2">
      <c r="A25"/>
      <c r="B25"/>
      <c r="C25"/>
      <c r="D25"/>
      <c r="G25"/>
      <c r="H25"/>
      <c r="I25"/>
      <c r="J25"/>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workbookViewId="0">
      <selection activeCell="I35" sqref="I35"/>
    </sheetView>
  </sheetViews>
  <sheetFormatPr defaultRowHeight="12.75" x14ac:dyDescent="0.2"/>
  <cols>
    <col min="3" max="3" width="48.28515625" customWidth="1"/>
    <col min="4" max="4" width="24.140625" customWidth="1"/>
  </cols>
  <sheetData>
    <row r="1" spans="1:4" x14ac:dyDescent="0.2">
      <c r="A1" s="82" t="s">
        <v>119</v>
      </c>
      <c r="B1" s="82"/>
      <c r="C1" s="82"/>
      <c r="D1" s="75"/>
    </row>
    <row r="2" spans="1:4" x14ac:dyDescent="0.2">
      <c r="A2" s="47"/>
      <c r="B2" s="47"/>
      <c r="C2" s="47"/>
      <c r="D2" s="47"/>
    </row>
    <row r="3" spans="1:4" x14ac:dyDescent="0.2">
      <c r="A3" s="75" t="s">
        <v>120</v>
      </c>
      <c r="B3" s="75"/>
      <c r="C3" s="75"/>
      <c r="D3" s="75"/>
    </row>
    <row r="4" spans="1:4" x14ac:dyDescent="0.2">
      <c r="A4" s="83" t="s">
        <v>121</v>
      </c>
      <c r="B4" s="75"/>
      <c r="C4" s="75"/>
      <c r="D4" s="75"/>
    </row>
    <row r="5" spans="1:4" x14ac:dyDescent="0.2">
      <c r="A5" s="48"/>
      <c r="B5" s="45"/>
      <c r="C5" s="45"/>
      <c r="D5" s="45"/>
    </row>
    <row r="6" spans="1:4" x14ac:dyDescent="0.2">
      <c r="A6" s="83" t="s">
        <v>122</v>
      </c>
      <c r="B6" s="75"/>
      <c r="C6" s="75"/>
      <c r="D6" s="75"/>
    </row>
    <row r="7" spans="1:4" x14ac:dyDescent="0.2">
      <c r="A7" s="75" t="s">
        <v>123</v>
      </c>
      <c r="B7" s="75"/>
      <c r="C7" s="75"/>
      <c r="D7" s="75"/>
    </row>
    <row r="8" spans="1:4" x14ac:dyDescent="0.2">
      <c r="A8" s="75" t="s">
        <v>124</v>
      </c>
      <c r="B8" s="75"/>
      <c r="C8" s="75"/>
      <c r="D8" s="75"/>
    </row>
    <row r="9" spans="1:4" x14ac:dyDescent="0.2">
      <c r="A9" s="45"/>
      <c r="B9" s="45"/>
      <c r="C9" s="45"/>
      <c r="D9" s="47"/>
    </row>
    <row r="10" spans="1:4" x14ac:dyDescent="0.2">
      <c r="A10" s="75" t="s">
        <v>125</v>
      </c>
      <c r="B10" s="75"/>
      <c r="C10" s="75"/>
      <c r="D10" s="75"/>
    </row>
    <row r="11" spans="1:4" x14ac:dyDescent="0.2">
      <c r="A11" s="83" t="s">
        <v>126</v>
      </c>
      <c r="B11" s="75"/>
      <c r="C11" s="75"/>
      <c r="D11" s="75"/>
    </row>
    <row r="12" spans="1:4" x14ac:dyDescent="0.2">
      <c r="A12" s="47"/>
      <c r="B12" s="47"/>
      <c r="C12" s="47"/>
      <c r="D12" s="47"/>
    </row>
    <row r="13" spans="1:4" x14ac:dyDescent="0.2">
      <c r="A13" s="84" t="s">
        <v>127</v>
      </c>
      <c r="B13" s="84"/>
      <c r="C13" s="84"/>
      <c r="D13" s="85"/>
    </row>
    <row r="14" spans="1:4" x14ac:dyDescent="0.2">
      <c r="A14" s="47"/>
      <c r="B14" s="47"/>
      <c r="C14" s="47"/>
      <c r="D14" s="47"/>
    </row>
    <row r="15" spans="1:4" ht="18" x14ac:dyDescent="0.2">
      <c r="A15" s="49" t="s">
        <v>128</v>
      </c>
      <c r="B15" s="86" t="s">
        <v>129</v>
      </c>
      <c r="C15" s="87"/>
      <c r="D15" s="50" t="s">
        <v>130</v>
      </c>
    </row>
    <row r="16" spans="1:4" x14ac:dyDescent="0.2">
      <c r="A16" s="51"/>
      <c r="B16" s="88" t="s">
        <v>131</v>
      </c>
      <c r="C16" s="89"/>
      <c r="D16" s="52"/>
    </row>
    <row r="17" spans="1:4" x14ac:dyDescent="0.2">
      <c r="A17" s="53">
        <v>1</v>
      </c>
      <c r="B17" s="80" t="s">
        <v>132</v>
      </c>
      <c r="C17" s="81"/>
      <c r="D17" s="54" t="s">
        <v>133</v>
      </c>
    </row>
    <row r="18" spans="1:4" x14ac:dyDescent="0.2">
      <c r="A18" s="55">
        <v>2</v>
      </c>
      <c r="B18" s="80" t="s">
        <v>134</v>
      </c>
      <c r="C18" s="81"/>
      <c r="D18" s="56" t="s">
        <v>135</v>
      </c>
    </row>
    <row r="19" spans="1:4" x14ac:dyDescent="0.2">
      <c r="A19" s="55">
        <v>3</v>
      </c>
      <c r="B19" s="92" t="s">
        <v>136</v>
      </c>
      <c r="C19" s="93"/>
      <c r="D19" s="56" t="s">
        <v>137</v>
      </c>
    </row>
    <row r="20" spans="1:4" x14ac:dyDescent="0.2">
      <c r="A20" s="53">
        <v>4</v>
      </c>
      <c r="B20" s="80" t="s">
        <v>138</v>
      </c>
      <c r="C20" s="81"/>
      <c r="D20" s="54" t="s">
        <v>139</v>
      </c>
    </row>
    <row r="21" spans="1:4" x14ac:dyDescent="0.2">
      <c r="A21" s="53">
        <v>6</v>
      </c>
      <c r="B21" s="80" t="s">
        <v>140</v>
      </c>
      <c r="C21" s="81"/>
      <c r="D21" s="54" t="s">
        <v>141</v>
      </c>
    </row>
    <row r="22" spans="1:4" x14ac:dyDescent="0.2">
      <c r="A22" s="57"/>
      <c r="B22" s="90" t="s">
        <v>142</v>
      </c>
      <c r="C22" s="91"/>
      <c r="D22" s="58"/>
    </row>
    <row r="23" spans="1:4" x14ac:dyDescent="0.2">
      <c r="A23" s="53">
        <v>8</v>
      </c>
      <c r="B23" s="80" t="s">
        <v>143</v>
      </c>
      <c r="C23" s="81"/>
      <c r="D23" s="54" t="s">
        <v>144</v>
      </c>
    </row>
    <row r="24" spans="1:4" x14ac:dyDescent="0.2">
      <c r="A24" s="59">
        <v>9</v>
      </c>
      <c r="B24" s="94" t="s">
        <v>145</v>
      </c>
      <c r="C24" s="95"/>
      <c r="D24" s="60" t="s">
        <v>146</v>
      </c>
    </row>
    <row r="25" spans="1:4" x14ac:dyDescent="0.2">
      <c r="A25" s="51"/>
      <c r="B25" s="88" t="s">
        <v>147</v>
      </c>
      <c r="C25" s="89"/>
      <c r="D25" s="52"/>
    </row>
    <row r="26" spans="1:4" x14ac:dyDescent="0.2">
      <c r="A26" s="53">
        <v>11</v>
      </c>
      <c r="B26" s="80" t="s">
        <v>148</v>
      </c>
      <c r="C26" s="81"/>
      <c r="D26" s="54" t="s">
        <v>149</v>
      </c>
    </row>
    <row r="27" spans="1:4" x14ac:dyDescent="0.2">
      <c r="A27" s="53">
        <v>12</v>
      </c>
      <c r="B27" s="80" t="s">
        <v>150</v>
      </c>
      <c r="C27" s="81"/>
      <c r="D27" s="54" t="s">
        <v>151</v>
      </c>
    </row>
    <row r="28" spans="1:4" x14ac:dyDescent="0.2">
      <c r="A28" s="53">
        <v>13</v>
      </c>
      <c r="B28" s="80" t="s">
        <v>152</v>
      </c>
      <c r="C28" s="81"/>
      <c r="D28" s="54" t="s">
        <v>153</v>
      </c>
    </row>
    <row r="29" spans="1:4" x14ac:dyDescent="0.2">
      <c r="A29" s="57"/>
      <c r="B29" s="90" t="s">
        <v>154</v>
      </c>
      <c r="C29" s="91"/>
      <c r="D29" s="58"/>
    </row>
    <row r="30" spans="1:4" x14ac:dyDescent="0.2">
      <c r="A30" s="53">
        <v>15</v>
      </c>
      <c r="B30" s="80" t="s">
        <v>155</v>
      </c>
      <c r="C30" s="81"/>
      <c r="D30" s="54" t="s">
        <v>156</v>
      </c>
    </row>
    <row r="31" spans="1:4" x14ac:dyDescent="0.2">
      <c r="A31" s="53">
        <v>16</v>
      </c>
      <c r="B31" s="80" t="s">
        <v>157</v>
      </c>
      <c r="C31" s="81"/>
      <c r="D31" s="54" t="s">
        <v>158</v>
      </c>
    </row>
    <row r="32" spans="1:4" x14ac:dyDescent="0.2">
      <c r="A32" s="53">
        <v>17</v>
      </c>
      <c r="B32" s="80" t="s">
        <v>159</v>
      </c>
      <c r="C32" s="81"/>
      <c r="D32" s="54" t="s">
        <v>160</v>
      </c>
    </row>
    <row r="33" spans="1:4" x14ac:dyDescent="0.2">
      <c r="A33" s="59">
        <v>18</v>
      </c>
      <c r="B33" s="94" t="s">
        <v>161</v>
      </c>
      <c r="C33" s="95"/>
      <c r="D33" s="60" t="s">
        <v>162</v>
      </c>
    </row>
    <row r="34" spans="1:4" x14ac:dyDescent="0.2">
      <c r="A34" s="51"/>
      <c r="B34" s="88" t="s">
        <v>163</v>
      </c>
      <c r="C34" s="89"/>
      <c r="D34" s="52"/>
    </row>
    <row r="35" spans="1:4" x14ac:dyDescent="0.2">
      <c r="A35" s="53">
        <v>20</v>
      </c>
      <c r="B35" s="80" t="s">
        <v>164</v>
      </c>
      <c r="C35" s="81"/>
      <c r="D35" s="54" t="s">
        <v>165</v>
      </c>
    </row>
    <row r="36" spans="1:4" x14ac:dyDescent="0.2">
      <c r="A36" s="61">
        <v>21</v>
      </c>
      <c r="B36" s="94" t="s">
        <v>166</v>
      </c>
      <c r="C36" s="95"/>
      <c r="D36" s="62" t="s">
        <v>167</v>
      </c>
    </row>
    <row r="37" spans="1:4" x14ac:dyDescent="0.2">
      <c r="A37" s="51"/>
      <c r="B37" s="88" t="s">
        <v>168</v>
      </c>
      <c r="C37" s="89"/>
      <c r="D37" s="52"/>
    </row>
    <row r="38" spans="1:4" x14ac:dyDescent="0.2">
      <c r="A38" s="53">
        <v>23</v>
      </c>
      <c r="B38" s="80" t="s">
        <v>169</v>
      </c>
      <c r="C38" s="81"/>
      <c r="D38" s="54" t="s">
        <v>170</v>
      </c>
    </row>
    <row r="39" spans="1:4" x14ac:dyDescent="0.2">
      <c r="A39" s="53">
        <v>24</v>
      </c>
      <c r="B39" s="80" t="s">
        <v>171</v>
      </c>
      <c r="C39" s="81"/>
      <c r="D39" s="54" t="s">
        <v>172</v>
      </c>
    </row>
    <row r="40" spans="1:4" x14ac:dyDescent="0.2">
      <c r="A40" s="53">
        <v>25</v>
      </c>
      <c r="B40" s="80" t="s">
        <v>173</v>
      </c>
      <c r="C40" s="81"/>
      <c r="D40" s="54" t="s">
        <v>174</v>
      </c>
    </row>
    <row r="41" spans="1:4" x14ac:dyDescent="0.2">
      <c r="A41" s="53">
        <v>26</v>
      </c>
      <c r="B41" s="80" t="s">
        <v>175</v>
      </c>
      <c r="C41" s="81"/>
      <c r="D41" s="54" t="s">
        <v>176</v>
      </c>
    </row>
    <row r="42" spans="1:4" x14ac:dyDescent="0.2">
      <c r="A42" s="57"/>
      <c r="B42" s="90" t="s">
        <v>177</v>
      </c>
      <c r="C42" s="91"/>
      <c r="D42" s="58"/>
    </row>
    <row r="43" spans="1:4" x14ac:dyDescent="0.2">
      <c r="A43" s="53">
        <v>28</v>
      </c>
      <c r="B43" s="80" t="s">
        <v>178</v>
      </c>
      <c r="C43" s="81"/>
      <c r="D43" s="54" t="s">
        <v>179</v>
      </c>
    </row>
    <row r="44" spans="1:4" x14ac:dyDescent="0.2">
      <c r="A44" s="57"/>
      <c r="B44" s="90" t="s">
        <v>180</v>
      </c>
      <c r="C44" s="91"/>
      <c r="D44" s="58"/>
    </row>
    <row r="45" spans="1:4" x14ac:dyDescent="0.2">
      <c r="A45" s="53">
        <v>29</v>
      </c>
      <c r="B45" s="80" t="s">
        <v>181</v>
      </c>
      <c r="C45" s="81"/>
      <c r="D45" s="54" t="s">
        <v>182</v>
      </c>
    </row>
    <row r="46" spans="1:4" x14ac:dyDescent="0.2">
      <c r="A46" s="63"/>
      <c r="B46" s="64"/>
      <c r="C46" s="64"/>
      <c r="D46" s="45"/>
    </row>
    <row r="47" spans="1:4" x14ac:dyDescent="0.2">
      <c r="A47" s="75" t="s">
        <v>183</v>
      </c>
      <c r="B47" s="75"/>
      <c r="C47" s="75"/>
      <c r="D47" s="75"/>
    </row>
    <row r="48" spans="1:4" x14ac:dyDescent="0.2">
      <c r="A48" s="45"/>
      <c r="B48" s="45"/>
      <c r="C48" s="45"/>
      <c r="D48" s="45"/>
    </row>
    <row r="49" spans="1:4" x14ac:dyDescent="0.2">
      <c r="A49" s="83" t="s">
        <v>184</v>
      </c>
      <c r="B49" s="75"/>
      <c r="C49" s="75"/>
      <c r="D49" s="75"/>
    </row>
    <row r="50" spans="1:4" x14ac:dyDescent="0.2">
      <c r="A50" s="47"/>
      <c r="B50" s="47"/>
      <c r="C50" s="47"/>
      <c r="D50" s="47"/>
    </row>
    <row r="51" spans="1:4" x14ac:dyDescent="0.2">
      <c r="A51" s="96" t="s">
        <v>185</v>
      </c>
      <c r="B51" s="75"/>
      <c r="C51" s="75"/>
      <c r="D51" s="75"/>
    </row>
  </sheetData>
  <mergeCells count="43">
    <mergeCell ref="A51:D51"/>
    <mergeCell ref="B42:C42"/>
    <mergeCell ref="B43:C43"/>
    <mergeCell ref="B44:C44"/>
    <mergeCell ref="B45:C45"/>
    <mergeCell ref="A47:D47"/>
    <mergeCell ref="A49:D49"/>
    <mergeCell ref="B41:C41"/>
    <mergeCell ref="B30:C30"/>
    <mergeCell ref="B31:C31"/>
    <mergeCell ref="B32:C32"/>
    <mergeCell ref="B33:C33"/>
    <mergeCell ref="B34:C34"/>
    <mergeCell ref="B35:C35"/>
    <mergeCell ref="B36:C36"/>
    <mergeCell ref="B37:C37"/>
    <mergeCell ref="B38:C38"/>
    <mergeCell ref="B39:C39"/>
    <mergeCell ref="B40:C40"/>
    <mergeCell ref="B29:C29"/>
    <mergeCell ref="B18:C18"/>
    <mergeCell ref="B19:C19"/>
    <mergeCell ref="B20:C20"/>
    <mergeCell ref="B21:C21"/>
    <mergeCell ref="B22:C22"/>
    <mergeCell ref="B23:C23"/>
    <mergeCell ref="B24:C24"/>
    <mergeCell ref="B25:C25"/>
    <mergeCell ref="B26:C26"/>
    <mergeCell ref="B27:C27"/>
    <mergeCell ref="B28:C28"/>
    <mergeCell ref="B17:C17"/>
    <mergeCell ref="A1:D1"/>
    <mergeCell ref="A3:D3"/>
    <mergeCell ref="A4:D4"/>
    <mergeCell ref="A6:D6"/>
    <mergeCell ref="A7:D7"/>
    <mergeCell ref="A8:D8"/>
    <mergeCell ref="A10:D10"/>
    <mergeCell ref="A11:D11"/>
    <mergeCell ref="A13:D13"/>
    <mergeCell ref="B15:C15"/>
    <mergeCell ref="B16:C1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25" sqref="A25"/>
    </sheetView>
  </sheetViews>
  <sheetFormatPr defaultRowHeight="12.75" x14ac:dyDescent="0.2"/>
  <cols>
    <col min="1" max="1" width="145.5703125" customWidth="1"/>
  </cols>
  <sheetData>
    <row r="1" spans="1:1" ht="18.75" x14ac:dyDescent="0.2">
      <c r="A1" s="45" t="s">
        <v>116</v>
      </c>
    </row>
    <row r="2" spans="1:1" ht="31.5" x14ac:dyDescent="0.2">
      <c r="A2" s="45" t="s">
        <v>117</v>
      </c>
    </row>
    <row r="3" spans="1:1" ht="140.25" x14ac:dyDescent="0.2">
      <c r="A3" s="46"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Form</vt:lpstr>
      <vt:lpstr>Loaded Data</vt:lpstr>
      <vt:lpstr>Terminated Data</vt:lpstr>
      <vt:lpstr>Certification</vt:lpstr>
      <vt:lpstr>Mail To</vt:lpstr>
      <vt:lpstr>Originated</vt:lpstr>
      <vt:lpstr>Terminated</vt:lpstr>
      <vt:lpstr>Instructions</vt:lpstr>
      <vt:lpstr>Supplemental Information</vt:lpstr>
      <vt:lpstr>Form!Print_Area</vt:lpstr>
    </vt:vector>
  </TitlesOfParts>
  <Company>Marketing Research_</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Norris</dc:creator>
  <cp:lastModifiedBy>YALJM</cp:lastModifiedBy>
  <cp:lastPrinted>2014-03-12T18:14:16Z</cp:lastPrinted>
  <dcterms:created xsi:type="dcterms:W3CDTF">2002-01-08T21:01:15Z</dcterms:created>
  <dcterms:modified xsi:type="dcterms:W3CDTF">2016-02-03T17:32:46Z</dcterms:modified>
</cp:coreProperties>
</file>