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R:\Dept\Finance\Accounting\Operational Accounting\Consolidated Payroll\Consolidated Payroll - US\ICC Wage Statistics\2022\Forms to STB\"/>
    </mc:Choice>
  </mc:AlternateContent>
  <xr:revisionPtr revIDLastSave="0" documentId="13_ncr:1_{7EDD2F77-69AF-40B7-8460-D0588B416577}" xr6:coauthVersionLast="47" xr6:coauthVersionMax="47" xr10:uidLastSave="{00000000-0000-0000-0000-000000000000}"/>
  <bookViews>
    <workbookView xWindow="-110" yWindow="-110" windowWidth="19420" windowHeight="10420" firstSheet="2" activeTab="2" xr2:uid="{00000000-000D-0000-FFFF-FFFF00000000}"/>
  </bookViews>
  <sheets>
    <sheet name="A-1Q" sheetId="1" r:id="rId1"/>
    <sheet name="A-1Q Documentation" sheetId="12" r:id="rId2"/>
    <sheet name="A-2Q" sheetId="3" r:id="rId3"/>
    <sheet name="B-2Q" sheetId="4" r:id="rId4"/>
  </sheets>
  <externalReferences>
    <externalReference r:id="rId5"/>
    <externalReference r:id="rId6"/>
  </externalReferences>
  <definedNames>
    <definedName name="\A" localSheetId="1">#REF!</definedName>
    <definedName name="\A">#REF!</definedName>
    <definedName name="\B" localSheetId="1">#REF!</definedName>
    <definedName name="\B">#REF!</definedName>
    <definedName name="\S" localSheetId="1">#REF!</definedName>
    <definedName name="\S">#REF!</definedName>
    <definedName name="A">#REF!</definedName>
    <definedName name="B">#REF!</definedName>
    <definedName name="_xlnm.Print_Area" localSheetId="1">'A-1Q Documentation'!$I$1:$N$44</definedName>
    <definedName name="_xlnm.Print_Area" localSheetId="3">'B-2Q'!$A$1:$I$44</definedName>
    <definedName name="SIGNATU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1" l="1"/>
  <c r="D40" i="1"/>
  <c r="C40" i="1"/>
  <c r="F39" i="1"/>
  <c r="D39" i="1"/>
  <c r="C39" i="1"/>
  <c r="F38" i="1"/>
  <c r="D38" i="1"/>
  <c r="C38" i="1"/>
  <c r="F37" i="1"/>
  <c r="D37" i="1"/>
  <c r="C36" i="1"/>
  <c r="G26" i="1"/>
  <c r="F26" i="1"/>
  <c r="E26" i="1"/>
  <c r="D26" i="1"/>
  <c r="C26" i="1"/>
  <c r="G25" i="1"/>
  <c r="F25" i="1"/>
  <c r="E25" i="1"/>
  <c r="D25" i="1"/>
  <c r="C25" i="1"/>
  <c r="G24" i="1"/>
  <c r="F24" i="1"/>
  <c r="E24" i="1"/>
  <c r="D24" i="1"/>
  <c r="C24" i="1"/>
  <c r="G23" i="1"/>
  <c r="F23" i="1"/>
  <c r="E23" i="1"/>
  <c r="D23" i="1"/>
  <c r="C23" i="1"/>
  <c r="E22" i="1"/>
  <c r="D22" i="1"/>
  <c r="C22" i="1"/>
  <c r="C39" i="12" l="1"/>
  <c r="C25" i="12"/>
  <c r="D25" i="12"/>
  <c r="E25" i="12"/>
  <c r="F40" i="12"/>
  <c r="D40" i="12"/>
  <c r="F39" i="12"/>
  <c r="D39" i="12"/>
  <c r="F38" i="12"/>
  <c r="D38" i="12"/>
  <c r="F37" i="12"/>
  <c r="D37" i="12"/>
  <c r="G26" i="12"/>
  <c r="F26" i="12"/>
  <c r="G25" i="12"/>
  <c r="F25" i="12"/>
  <c r="G24" i="12"/>
  <c r="F24" i="12"/>
  <c r="G23" i="12"/>
  <c r="F23" i="12"/>
  <c r="C40" i="12"/>
  <c r="C38" i="12"/>
  <c r="C37" i="12"/>
  <c r="C36" i="12"/>
  <c r="E26" i="12"/>
  <c r="D26" i="12"/>
  <c r="C26" i="12"/>
  <c r="E24" i="12"/>
  <c r="D24" i="12"/>
  <c r="C24" i="12"/>
  <c r="E23" i="12"/>
  <c r="D23" i="12"/>
  <c r="C23" i="12"/>
  <c r="E22" i="12"/>
  <c r="D22" i="12"/>
  <c r="C22" i="12"/>
  <c r="H37" i="12" l="1"/>
  <c r="H36" i="12"/>
  <c r="H22" i="12"/>
  <c r="H24" i="12" l="1"/>
  <c r="H38" i="12"/>
  <c r="F27" i="12"/>
  <c r="D41" i="12"/>
  <c r="H40" i="12"/>
  <c r="H39" i="12"/>
  <c r="G27" i="12"/>
  <c r="H25" i="12"/>
  <c r="F41" i="12"/>
  <c r="C27" i="12"/>
  <c r="H26" i="12"/>
  <c r="D27" i="12"/>
  <c r="H23" i="12"/>
  <c r="C41" i="12"/>
  <c r="E27" i="12"/>
  <c r="H27" i="12" l="1"/>
  <c r="H41" i="12"/>
  <c r="H26" i="1" l="1"/>
  <c r="E27" i="1"/>
  <c r="D27" i="1" l="1"/>
  <c r="H36" i="1"/>
  <c r="H40" i="1"/>
  <c r="H22" i="1"/>
  <c r="H24" i="1"/>
  <c r="H23" i="1" l="1"/>
  <c r="G27" i="1"/>
  <c r="D41" i="1"/>
  <c r="C27" i="1"/>
  <c r="F41" i="1"/>
  <c r="F27" i="1"/>
  <c r="H39" i="1"/>
  <c r="H25" i="1"/>
  <c r="H38" i="1"/>
  <c r="H27" i="1" l="1"/>
  <c r="C37" i="1" l="1"/>
  <c r="C41" i="1" l="1"/>
  <c r="H37" i="1"/>
  <c r="H41" i="1" l="1"/>
</calcChain>
</file>

<file path=xl/sharedStrings.xml><?xml version="1.0" encoding="utf-8"?>
<sst xmlns="http://schemas.openxmlformats.org/spreadsheetml/2006/main" count="441" uniqueCount="169">
  <si>
    <t>SURFACE TRANSPORTATION BOARD</t>
  </si>
  <si>
    <t>Office of Economics, Environmental Analysis and Administration</t>
  </si>
  <si>
    <r>
      <t>FORM  A</t>
    </r>
    <r>
      <rPr>
        <sz val="8"/>
        <rFont val="Helv"/>
      </rPr>
      <t xml:space="preserve">  -  STB WAGE STATISTICS       </t>
    </r>
  </si>
  <si>
    <t>The Mercury Building, 1925 K St. N.W., Suite 500</t>
  </si>
  <si>
    <t>Approved by OMB  (No.  3120-0074)</t>
  </si>
  <si>
    <t>Washington, DC  20423</t>
  </si>
  <si>
    <t>Expires 6/30/96</t>
  </si>
  <si>
    <t>REPORT OF RAILROAD EMPLOYEES, SERVICE, AND COMPENSATION</t>
  </si>
  <si>
    <r>
      <t xml:space="preserve">Full Name of Reporting Company   </t>
    </r>
    <r>
      <rPr>
        <b/>
        <u/>
        <sz val="9"/>
        <rFont val="Helv"/>
      </rPr>
      <t xml:space="preserve">  KANSAS CITY SOUTHERN RAILWAY &amp; CONTROLLED COMPANIES   </t>
    </r>
  </si>
  <si>
    <t>(If a system report, give names of all operating roads included)</t>
  </si>
  <si>
    <t xml:space="preserve">Miles of line covered by this report   </t>
  </si>
  <si>
    <t xml:space="preserve">For Quarter Ending    </t>
  </si>
  <si>
    <t>(State in whole numbers)</t>
  </si>
  <si>
    <t>SERVICE  HOURS</t>
  </si>
  <si>
    <t>Average number of</t>
  </si>
  <si>
    <t>Average</t>
  </si>
  <si>
    <t>employees</t>
  </si>
  <si>
    <t>Time worked</t>
  </si>
  <si>
    <t>number of</t>
  </si>
  <si>
    <t>who received</t>
  </si>
  <si>
    <t>and paid for</t>
  </si>
  <si>
    <t>Overtime</t>
  </si>
  <si>
    <t>Time paid</t>
  </si>
  <si>
    <t>Total</t>
  </si>
  <si>
    <t>Group</t>
  </si>
  <si>
    <t>pay during</t>
  </si>
  <si>
    <t>at straight</t>
  </si>
  <si>
    <t>paid for at</t>
  </si>
  <si>
    <t>for but not</t>
  </si>
  <si>
    <t>time paid</t>
  </si>
  <si>
    <t>No.</t>
  </si>
  <si>
    <t>Reporting Group</t>
  </si>
  <si>
    <r>
      <t xml:space="preserve">for period </t>
    </r>
    <r>
      <rPr>
        <vertAlign val="superscript"/>
        <sz val="7"/>
        <rFont val="Helv"/>
      </rPr>
      <t>1, 2</t>
    </r>
  </si>
  <si>
    <t>period</t>
  </si>
  <si>
    <t>time rates</t>
  </si>
  <si>
    <t>Punitive rates</t>
  </si>
  <si>
    <t>worked</t>
  </si>
  <si>
    <t>for</t>
  </si>
  <si>
    <t>(1)</t>
  </si>
  <si>
    <t>(2)</t>
  </si>
  <si>
    <t>(3)</t>
  </si>
  <si>
    <t>(4)</t>
  </si>
  <si>
    <t>(5)</t>
  </si>
  <si>
    <t>(6)</t>
  </si>
  <si>
    <t>(7)</t>
  </si>
  <si>
    <t xml:space="preserve">  Total Executives, Official and Staff Assist.</t>
  </si>
  <si>
    <t>200</t>
  </si>
  <si>
    <t xml:space="preserve">  Total Professional and Administrative</t>
  </si>
  <si>
    <t>300</t>
  </si>
  <si>
    <t xml:space="preserve">  Total Maintenance of Way and Structures</t>
  </si>
  <si>
    <t>400</t>
  </si>
  <si>
    <t xml:space="preserve">  Total Maintenance of Equipment &amp; Stores</t>
  </si>
  <si>
    <t>500</t>
  </si>
  <si>
    <t xml:space="preserve">  Total Transportation  (other than train &amp; engine)</t>
  </si>
  <si>
    <t>550</t>
  </si>
  <si>
    <t xml:space="preserve">  Total of above groups *</t>
  </si>
  <si>
    <t>COMPENSATION  (in thousands)</t>
  </si>
  <si>
    <t>Time worked and paid</t>
  </si>
  <si>
    <t>for at straight time</t>
  </si>
  <si>
    <t>for but</t>
  </si>
  <si>
    <t>compensation</t>
  </si>
  <si>
    <t>rates</t>
  </si>
  <si>
    <t>punitive rates</t>
  </si>
  <si>
    <t>not worked</t>
  </si>
  <si>
    <t>paid</t>
  </si>
  <si>
    <t>(8)</t>
  </si>
  <si>
    <t>(9)</t>
  </si>
  <si>
    <t>(10)</t>
  </si>
  <si>
    <t>(11)</t>
  </si>
  <si>
    <t>100</t>
  </si>
  <si>
    <t>Average of three monthly mid-month counts for quarterly report.</t>
  </si>
  <si>
    <t>Average of twelve mid-month counts for annual report.</t>
  </si>
  <si>
    <r>
      <t>FORM  B</t>
    </r>
    <r>
      <rPr>
        <sz val="8"/>
        <rFont val="Helv"/>
      </rPr>
      <t xml:space="preserve">  -  STB WAGE STATISTICS       </t>
    </r>
  </si>
  <si>
    <t>Straight</t>
  </si>
  <si>
    <t>Constructive</t>
  </si>
  <si>
    <t>time</t>
  </si>
  <si>
    <t>allowance</t>
  </si>
  <si>
    <t>actually</t>
  </si>
  <si>
    <t>vacations,</t>
  </si>
  <si>
    <t>service</t>
  </si>
  <si>
    <t>paid for</t>
  </si>
  <si>
    <t>holidays, etc.</t>
  </si>
  <si>
    <t>hours</t>
  </si>
  <si>
    <t>600</t>
  </si>
  <si>
    <t xml:space="preserve">  Total Transportation  (train &amp; engine)</t>
  </si>
  <si>
    <t>700</t>
  </si>
  <si>
    <t>* Form A Col. 4</t>
  </si>
  <si>
    <t>* Form A Col. 5</t>
  </si>
  <si>
    <t>* Form A Col. 6</t>
  </si>
  <si>
    <t>* Form A Col. 7</t>
  </si>
  <si>
    <t>plus Form B</t>
  </si>
  <si>
    <t>Col. 4</t>
  </si>
  <si>
    <t>Col. 5</t>
  </si>
  <si>
    <t>Col. 6</t>
  </si>
  <si>
    <t>Col. 7</t>
  </si>
  <si>
    <t>Col. 8</t>
  </si>
  <si>
    <t>MILES</t>
  </si>
  <si>
    <t>Total number</t>
  </si>
  <si>
    <t>of trips for</t>
  </si>
  <si>
    <t>Paid for</t>
  </si>
  <si>
    <t>which not less</t>
  </si>
  <si>
    <t>Actually</t>
  </si>
  <si>
    <t>but not</t>
  </si>
  <si>
    <t>than a minimum</t>
  </si>
  <si>
    <t>run</t>
  </si>
  <si>
    <t>day was paid</t>
  </si>
  <si>
    <t>(12)</t>
  </si>
  <si>
    <t>(13)</t>
  </si>
  <si>
    <t>(14)</t>
  </si>
  <si>
    <t>(15)</t>
  </si>
  <si>
    <t>xxxxxx</t>
  </si>
  <si>
    <t>* Form A Col. 8</t>
  </si>
  <si>
    <t>* Form A Col. 9</t>
  </si>
  <si>
    <t>* Form A Col. 10</t>
  </si>
  <si>
    <t>* Form A Col. 11</t>
  </si>
  <si>
    <t>plus Form B Col. 9</t>
  </si>
  <si>
    <t>plus Form B Col. 10</t>
  </si>
  <si>
    <t>plus Form B Col. 11</t>
  </si>
  <si>
    <t>plus Form B Col. 12</t>
  </si>
  <si>
    <r>
      <t xml:space="preserve">Full Name of Reporting Company   </t>
    </r>
    <r>
      <rPr>
        <b/>
        <u/>
        <sz val="9"/>
        <rFont val="Helv"/>
      </rPr>
      <t xml:space="preserve">  </t>
    </r>
    <r>
      <rPr>
        <b/>
        <u/>
        <sz val="8"/>
        <rFont val="Helv"/>
      </rPr>
      <t xml:space="preserve">KANSAS CITY SOUTHERN RAILWAY &amp; CONTROLLED COMPANIES   </t>
    </r>
  </si>
  <si>
    <t>March 31, 2019</t>
  </si>
  <si>
    <t>N/A</t>
  </si>
  <si>
    <t>Sum Total of C</t>
  </si>
  <si>
    <r>
      <t xml:space="preserve">A) 'ICC Report 2019' Spreadsheet &gt; 'Mgmt rpt' Tab, </t>
    </r>
    <r>
      <rPr>
        <b/>
        <sz val="8"/>
        <color rgb="FFFF0000"/>
        <rFont val="Helv"/>
      </rPr>
      <t>1XX Straight Amount for QTR</t>
    </r>
    <r>
      <rPr>
        <sz val="8"/>
        <rFont val="Helv"/>
      </rPr>
      <t xml:space="preserve">.  ***This amount is reported in 1000s.  Data is pulled from ICC Headcount each month.  Use Tab 'Summaries 30' in the KCR Mgmt section at the bottom of the page, add Dollars of employees in ICC code 100-199.  </t>
    </r>
  </si>
  <si>
    <t>Sum Total of A</t>
  </si>
  <si>
    <r>
      <t>A) 'ICC Report 2019' Spreadsheet &gt; '</t>
    </r>
    <r>
      <rPr>
        <b/>
        <sz val="8"/>
        <color rgb="FFFF0000"/>
        <rFont val="Helv"/>
      </rPr>
      <t>Union rpt' Tab, 4XX Mid-Month Headcount for QTR</t>
    </r>
    <r>
      <rPr>
        <sz val="8"/>
        <rFont val="Helv"/>
      </rPr>
      <t xml:space="preserve">  ***This count is an average of the 3 months for the QTR.  Data is pulled from ICC Headcount each month.  Use Tab 'Summaries 15' for Union, add count of employee in ICC code 400-499</t>
    </r>
  </si>
  <si>
    <r>
      <t>B) 'ICC Report 2019' Spreadsheet &gt; 'Mgmt rpt' Tab,</t>
    </r>
    <r>
      <rPr>
        <b/>
        <sz val="8"/>
        <color rgb="FFFF0000"/>
        <rFont val="Helv"/>
      </rPr>
      <t xml:space="preserve"> 3XX Mid-Month Headcount for QTR + 'Union rpt' Tab, 3XX Month-End Headcount for QTR</t>
    </r>
    <r>
      <rPr>
        <sz val="8"/>
        <rFont val="Helv"/>
      </rPr>
      <t xml:space="preserve">  ***This count is an average of the 3 months for the QTR.  Data is pulled from ICC Headcount each month.  Use Tab 'Summaries 30', add count of employee in ICC code 300-399</t>
    </r>
  </si>
  <si>
    <r>
      <t>B) 'ICC Report 2019' Spreadsheet &gt; '</t>
    </r>
    <r>
      <rPr>
        <b/>
        <sz val="8"/>
        <color rgb="FFFF0000"/>
        <rFont val="Helv"/>
      </rPr>
      <t>Union rpt' Tab, 4XX Month-End Headcount for QTR</t>
    </r>
    <r>
      <rPr>
        <sz val="8"/>
        <rFont val="Helv"/>
      </rPr>
      <t xml:space="preserve">  ***This count is an average of the 3 months for the QTR.  Data is pulled from ICC Headcount each month.  Use Tab 'Summaries 30', add count of employee in ICC code 400-499</t>
    </r>
  </si>
  <si>
    <r>
      <t>A) 'ICC Report 2019' Spreadsheet &gt; 'Mgmt rpt' Tab,</t>
    </r>
    <r>
      <rPr>
        <b/>
        <sz val="8"/>
        <color rgb="FFFF0000"/>
        <rFont val="Helv"/>
      </rPr>
      <t xml:space="preserve"> 5XX Mid-Month Headcount for QTR + 'Union rpt' Tab, 5XX Mid-Month Headcount for QTR</t>
    </r>
    <r>
      <rPr>
        <sz val="8"/>
        <rFont val="Helv"/>
      </rPr>
      <t xml:space="preserve">  ***This count is an average of the 3 months for the QTR.  Data is pulled from ICC Headcount each month.  Use Tab 'Summaries 30' for Mgmt and 'Summaries 15' for Union, add count of employee in ICC code 500-599.   (We don't have a separate mid-month and month-end count for mgmt employees. )</t>
    </r>
  </si>
  <si>
    <r>
      <t>B) 'ICC Report 2019' Spreadsheet &gt; 'Mgmt rpt' Tab,</t>
    </r>
    <r>
      <rPr>
        <b/>
        <sz val="8"/>
        <color rgb="FFFF0000"/>
        <rFont val="Helv"/>
      </rPr>
      <t xml:space="preserve"> 5XX Mid-Month Headcount for QTR + 'Union rpt' Tab, 5XX Month-End Headcount for QTR</t>
    </r>
    <r>
      <rPr>
        <sz val="8"/>
        <rFont val="Helv"/>
      </rPr>
      <t xml:space="preserve">  ***This count is an average of the 3 months for the QTR.  Data is pulled from ICC Headcount each month.  Use Tab 'Summaries 30', add count of employee in ICC code 500-599</t>
    </r>
  </si>
  <si>
    <t>Sum Total of C +D+ E</t>
  </si>
  <si>
    <t>Sum Total of A+A+A+A+A</t>
  </si>
  <si>
    <t>Sum Total of B+B+B+B+B</t>
  </si>
  <si>
    <t>Sum Total of C+C+C+C+C</t>
  </si>
  <si>
    <t>Sum Total of D+D+D+D+D</t>
  </si>
  <si>
    <t>Sum Total of E+E+E+E+E</t>
  </si>
  <si>
    <t>Sum Total of TOTALS</t>
  </si>
  <si>
    <r>
      <t xml:space="preserve">A) 'ICC Report 2019' Spreadsheet &gt; 'Mgmt rpt' Tab, </t>
    </r>
    <r>
      <rPr>
        <b/>
        <sz val="8"/>
        <color rgb="FFFF0000"/>
        <rFont val="Helv"/>
      </rPr>
      <t>2XX Straight Amount for QTR. + 'Union rpt' , 2XX Straight Amount</t>
    </r>
    <r>
      <rPr>
        <sz val="8"/>
        <rFont val="Helv"/>
      </rPr>
      <t>***This amount is reported in 1000s.  Data is pulled from ICC Headcount each month.  Use Tab 'Summaries 30' in the KCR Mgmt section at the bottom of the page, add Dollars of employees in ICC code 200-299.  Union Hours come from PSTP452D_RPT each month, total of 'Straight Amount' for ICC 200-299</t>
    </r>
  </si>
  <si>
    <r>
      <t>C) 'ICC Report 2019' Spreadsheet &gt; 'Mgmt rpt' Tab,</t>
    </r>
    <r>
      <rPr>
        <b/>
        <sz val="8"/>
        <color rgb="FFFF0000"/>
        <rFont val="Helv"/>
      </rPr>
      <t xml:space="preserve"> 3XX Straight Hours for QTR + Mgmt OT factor total for the QTR. + 'Union rpt' Tab, 3XX Straight Hours.  </t>
    </r>
    <r>
      <rPr>
        <sz val="8"/>
        <rFont val="Helv"/>
      </rPr>
      <t>Data is pulled from ICC Headcount each month.  Use Tab 'Summaries 30' in the KCR Mgmt section at the bottom of the page, add hours of employees in ICC code 300-399.  OT Factor is a formula on the ICC report.  Union Hours come from PSTP452D_RPT each month, total of Straight Hours ICC 300-399</t>
    </r>
  </si>
  <si>
    <r>
      <t>C) 'ICC Report 2019' Spreadsheet &gt; 'Mgmt rpt' Tab,</t>
    </r>
    <r>
      <rPr>
        <b/>
        <sz val="8"/>
        <color rgb="FFFF0000"/>
        <rFont val="Helv"/>
      </rPr>
      <t xml:space="preserve"> 5XX Straight Hours for QTR + Mgmt OT factor total for the QTR. + 'Union rpt' Tab, 5XX Straight Hours.  </t>
    </r>
    <r>
      <rPr>
        <sz val="8"/>
        <rFont val="Helv"/>
      </rPr>
      <t>Data is pulled from ICC Headcount each month.  Use Tab 'Summaries 30' in the KCR Mgmt section at the bottom of the page, add hours of employees in ICC code 500-599.  OT Factor is a formula on the ICC report.  Union Hours come from PSTP452D_RPT each month, total of Straight Hours  ICC 500-599</t>
    </r>
  </si>
  <si>
    <r>
      <t>D) 'ICC Report 2019' Spreadsheet &gt; '</t>
    </r>
    <r>
      <rPr>
        <b/>
        <sz val="8"/>
        <color rgb="FFFF0000"/>
        <rFont val="Helv"/>
      </rPr>
      <t xml:space="preserve">Union rpt' Tab, 5XX Overtime Hours.  </t>
    </r>
    <r>
      <rPr>
        <sz val="8"/>
        <rFont val="Helv"/>
      </rPr>
      <t>Data is pulled from</t>
    </r>
    <r>
      <rPr>
        <b/>
        <sz val="8"/>
        <color rgb="FFFF0000"/>
        <rFont val="Helv"/>
      </rPr>
      <t xml:space="preserve"> </t>
    </r>
    <r>
      <rPr>
        <sz val="8"/>
        <rFont val="Helv"/>
      </rPr>
      <t>PSTP452D_RPT each month, total of Overtime Hours  ICC 500-599.</t>
    </r>
  </si>
  <si>
    <r>
      <t>E) 'ICC Report 2019' Spreadsheet &gt; '</t>
    </r>
    <r>
      <rPr>
        <b/>
        <sz val="8"/>
        <color rgb="FFFF0000"/>
        <rFont val="Helv"/>
      </rPr>
      <t xml:space="preserve">Union rpt' Tab, 5XX Other Hours.  </t>
    </r>
    <r>
      <rPr>
        <sz val="8"/>
        <rFont val="Helv"/>
      </rPr>
      <t>Data is pulled from PSTP452D_RPT each month, total of Other Hours ICC 500-599.</t>
    </r>
  </si>
  <si>
    <r>
      <t>B) 'ICC Report 2019' Spreadsheet &gt; '</t>
    </r>
    <r>
      <rPr>
        <b/>
        <sz val="8"/>
        <color rgb="FFFF0000"/>
        <rFont val="Helv"/>
      </rPr>
      <t>Union rpt' , 2XX Overtime Amount</t>
    </r>
    <r>
      <rPr>
        <sz val="8"/>
        <rFont val="Helv"/>
      </rPr>
      <t>***This amount is rounded up, reported in 1000s.  Data is pulled from from PSTP452D_RPT each month, total of 'Straight Amount' for ICC 200-299</t>
    </r>
  </si>
  <si>
    <r>
      <t>C) 'ICC Report 2019' Spreadsheet &gt;</t>
    </r>
    <r>
      <rPr>
        <b/>
        <sz val="8"/>
        <color rgb="FFFF0000"/>
        <rFont val="Helv"/>
      </rPr>
      <t xml:space="preserve"> 'Union rpt' , 2XX Other Amount</t>
    </r>
    <r>
      <rPr>
        <sz val="8"/>
        <rFont val="Helv"/>
      </rPr>
      <t>***This amount is reported in 1000s.  Union Hours come from PSTP452D_RPT each month, total of 'Other Amount' for ICC 200-299</t>
    </r>
  </si>
  <si>
    <t>Sum Total of A+B+C</t>
  </si>
  <si>
    <r>
      <t xml:space="preserve">A) 'ICC Report 2019' Spreadsheet &gt; 'Mgmt rpt' Tab, </t>
    </r>
    <r>
      <rPr>
        <b/>
        <sz val="8"/>
        <color rgb="FFFF0000"/>
        <rFont val="Helv"/>
      </rPr>
      <t>1XX Mid-Month Headcount for QTR</t>
    </r>
    <r>
      <rPr>
        <sz val="8"/>
        <rFont val="Helv"/>
      </rPr>
      <t xml:space="preserve">.  ***MGMT only count of 100-199 for each month, with average reported for QTR.  </t>
    </r>
    <r>
      <rPr>
        <b/>
        <sz val="8"/>
        <rFont val="Helv"/>
      </rPr>
      <t xml:space="preserve">DATA=ICC HEADCOUNT, use 'SUMMARIES 30' tab.  (We don't have a separate mid-month and month-end count for mgmt employees.) see KCR Mgmt summary at bottom of page. </t>
    </r>
  </si>
  <si>
    <r>
      <t xml:space="preserve">B) 'ICC Report 2019' Spreadsheet &gt; 'Mgmt rpt' Tab, </t>
    </r>
    <r>
      <rPr>
        <b/>
        <sz val="8"/>
        <color rgb="FFFF0000"/>
        <rFont val="Helv"/>
      </rPr>
      <t>1XX Month-End Headcount for QTR</t>
    </r>
    <r>
      <rPr>
        <sz val="8"/>
        <rFont val="Helv"/>
      </rPr>
      <t xml:space="preserve">.  </t>
    </r>
    <r>
      <rPr>
        <b/>
        <sz val="8"/>
        <rFont val="Helv"/>
      </rPr>
      <t xml:space="preserve">***This will actually be the same as column A, Mgmt count for mid-month and month-end are the same. </t>
    </r>
  </si>
  <si>
    <r>
      <t xml:space="preserve">C) 'ICC Report 2019' Spreadsheet &gt; 'Mgmt rpt' Tab, </t>
    </r>
    <r>
      <rPr>
        <b/>
        <sz val="8"/>
        <color rgb="FFFF0000"/>
        <rFont val="Helv"/>
      </rPr>
      <t>1XX Straight Hours for QTR + Mgmt OT factor total for the QTR.</t>
    </r>
    <r>
      <rPr>
        <sz val="8"/>
        <rFont val="Helv"/>
      </rPr>
      <t xml:space="preserve"> ***OT Factor used is 82.7.  Example: If headcount = 350 for the month multiple by OT Factor (82.7) = Additional OT wages of $28,945.00.   </t>
    </r>
    <r>
      <rPr>
        <b/>
        <sz val="8"/>
        <rFont val="Helv"/>
      </rPr>
      <t xml:space="preserve">DATA=ICC HEADCOUNT, use 'SUMMARIES 30' tab.   see KCR Mgmt summary at bottom of page.  &amp; OT Factor is a formula on the ICC report. </t>
    </r>
  </si>
  <si>
    <r>
      <t>A) 'ICC Report 2019' Spreadsheet &gt; 'Mgmt rpt' Tab,</t>
    </r>
    <r>
      <rPr>
        <b/>
        <sz val="8"/>
        <color rgb="FFFF0000"/>
        <rFont val="Helv"/>
      </rPr>
      <t xml:space="preserve"> 2XX Mid-Month Headcount for QTR + 'Union rpt' Tab, 2XX Mid-Month Headcount for QTR</t>
    </r>
    <r>
      <rPr>
        <sz val="8"/>
        <rFont val="Helv"/>
      </rPr>
      <t xml:space="preserve"> ***MGMT + UNION count of 200-299 for each month, with average reported for QTR.  </t>
    </r>
    <r>
      <rPr>
        <b/>
        <sz val="8"/>
        <rFont val="Helv"/>
      </rPr>
      <t xml:space="preserve">DATA=ICC HEADCOUNT, use 'SUMMARIES 30' tab for mgmt and 'SUMMARIES 15' tab for union.  </t>
    </r>
  </si>
  <si>
    <r>
      <t>A) 'ICC Report 2019' Spreadsheet &gt; 'Mgmt rpt' Tab,</t>
    </r>
    <r>
      <rPr>
        <b/>
        <sz val="8"/>
        <color rgb="FFFF0000"/>
        <rFont val="Helv"/>
      </rPr>
      <t xml:space="preserve"> 3XX Mid-Month Headcount for QTR + 'Union rpt' Tab, 3XX Mid-Month Headcount for QTR</t>
    </r>
    <r>
      <rPr>
        <sz val="8"/>
        <rFont val="Helv"/>
      </rPr>
      <t xml:space="preserve">  ***MGMT + UNION count of 300-399 for each month, with average reported for QTR.  </t>
    </r>
    <r>
      <rPr>
        <b/>
        <sz val="8"/>
        <rFont val="Helv"/>
      </rPr>
      <t xml:space="preserve">DATA=ICC HEADCOUNT, use 'SUMMARIES 30' tab for mgmt and 'SUMMARIES 15' tab for union.  </t>
    </r>
  </si>
  <si>
    <r>
      <t>B) 'ICC Report 2019' Spreadsheet &gt; 'Mgmt rpt' Tab,</t>
    </r>
    <r>
      <rPr>
        <b/>
        <sz val="8"/>
        <color rgb="FFFF0000"/>
        <rFont val="Helv"/>
      </rPr>
      <t xml:space="preserve"> 2XX Mid-Month Headcount for QTR + 'Union rpt' Tab, 2XX Month-End Headcount for QTR</t>
    </r>
    <r>
      <rPr>
        <sz val="8"/>
        <rFont val="Helv"/>
      </rPr>
      <t xml:space="preserve">   ***MGMT + UNION count of 200-299 for each month, with average reported for QTR.  </t>
    </r>
    <r>
      <rPr>
        <b/>
        <sz val="8"/>
        <rFont val="Helv"/>
      </rPr>
      <t xml:space="preserve">DATA=ICC HEADCOUNT, use 'SUMMARIES 30' tab.  </t>
    </r>
  </si>
  <si>
    <r>
      <t xml:space="preserve">C) 'ICC Report 2019' Spreadsheet &gt; 'Mgmt rpt' Tab, </t>
    </r>
    <r>
      <rPr>
        <b/>
        <sz val="8"/>
        <color rgb="FFFF0000"/>
        <rFont val="Helv"/>
      </rPr>
      <t xml:space="preserve">2XX Straight Hours for QTR + Mgmt OT factor total for the QTR. + 'Union rpt' Tab, 2XX Straight Hours.  </t>
    </r>
    <r>
      <rPr>
        <sz val="8"/>
        <rFont val="Helv"/>
      </rPr>
      <t xml:space="preserve">***MGMT + UNION total of straight hours worked in 200-299 for the quarter.  </t>
    </r>
    <r>
      <rPr>
        <b/>
        <sz val="8"/>
        <rFont val="Helv"/>
      </rPr>
      <t>DATA=ICC HEADCOUNT, use 'SUMMARIES 30' tab for mgmt</t>
    </r>
    <r>
      <rPr>
        <sz val="8"/>
        <rFont val="Helv"/>
      </rPr>
      <t xml:space="preserve">.  </t>
    </r>
    <r>
      <rPr>
        <b/>
        <sz val="8"/>
        <rFont val="Helv"/>
      </rPr>
      <t>OT Factor for mgmt is a formula on the ICC report.  Union Hours, use PSTP452D_RPT , total of Straight Hours ICC 200-299</t>
    </r>
  </si>
  <si>
    <r>
      <t>D) 'ICC Report 2019' Spreadsheet &gt; '</t>
    </r>
    <r>
      <rPr>
        <b/>
        <sz val="8"/>
        <color rgb="FFFF0000"/>
        <rFont val="Helv"/>
      </rPr>
      <t xml:space="preserve">Union rpt' Tab, 2XX Overtime Hours.  </t>
    </r>
    <r>
      <rPr>
        <b/>
        <sz val="8"/>
        <rFont val="Helv"/>
      </rPr>
      <t>DATA=PSTP452D_RPT each month, total of Overtime Hours ICC 200-299.</t>
    </r>
  </si>
  <si>
    <r>
      <t>E) 'ICC Report 2019' Spreadsheet &gt; '</t>
    </r>
    <r>
      <rPr>
        <b/>
        <sz val="8"/>
        <color rgb="FFFF0000"/>
        <rFont val="Helv"/>
      </rPr>
      <t xml:space="preserve">Union rpt' Tab, 2XX Other Hours. </t>
    </r>
    <r>
      <rPr>
        <b/>
        <sz val="8"/>
        <rFont val="Helv"/>
      </rPr>
      <t xml:space="preserve"> DATA=PSTP452D_RPT each month, total of Other Hours ICC 200-299.</t>
    </r>
  </si>
  <si>
    <r>
      <t>D) 'ICC Report 2019' Spreadsheet &gt; '</t>
    </r>
    <r>
      <rPr>
        <b/>
        <sz val="8"/>
        <color rgb="FFFF0000"/>
        <rFont val="Helv"/>
      </rPr>
      <t xml:space="preserve">Union rpt' Tab, 3XX Overtime Hours.  </t>
    </r>
    <r>
      <rPr>
        <b/>
        <sz val="8"/>
        <rFont val="Helv"/>
      </rPr>
      <t>DATA= PSTP452D_RPT each month, total of Overtime Hours ICC 300-399.</t>
    </r>
  </si>
  <si>
    <r>
      <t>E) 'ICC Report 2019' Spreadsheet &gt; '</t>
    </r>
    <r>
      <rPr>
        <b/>
        <sz val="8"/>
        <color rgb="FFFF0000"/>
        <rFont val="Helv"/>
      </rPr>
      <t xml:space="preserve">Union rpt' Tab, 3XX Other Hours.  </t>
    </r>
    <r>
      <rPr>
        <b/>
        <sz val="8"/>
        <rFont val="Helv"/>
      </rPr>
      <t>DATA=PSTP452D_RPT each month, total of Other Hours ICC 300-399.</t>
    </r>
  </si>
  <si>
    <r>
      <t xml:space="preserve">C) 'ICC Report 2019' Spreadsheet &gt; </t>
    </r>
    <r>
      <rPr>
        <b/>
        <sz val="8"/>
        <color rgb="FFFF0000"/>
        <rFont val="Helv"/>
      </rPr>
      <t xml:space="preserve">'Union rpt' Tab, 4XX Other Hours.  </t>
    </r>
    <r>
      <rPr>
        <b/>
        <sz val="8"/>
        <rFont val="Helv"/>
      </rPr>
      <t>DATA=pSTP452D_RPT each month, total of Other Hours ICC 400-499</t>
    </r>
  </si>
  <si>
    <r>
      <t xml:space="preserve">C) 'ICC Report 2019' Spreadsheet &gt; </t>
    </r>
    <r>
      <rPr>
        <b/>
        <sz val="8"/>
        <color rgb="FFFF0000"/>
        <rFont val="Helv"/>
      </rPr>
      <t xml:space="preserve">'Union rpt' Tab, 4XX Overtime Hours. </t>
    </r>
    <r>
      <rPr>
        <b/>
        <sz val="8"/>
        <rFont val="Helv"/>
      </rPr>
      <t xml:space="preserve"> DATA= PSTP452D_RPT each month, total of Overtime Hours  ICC 400-499</t>
    </r>
  </si>
  <si>
    <r>
      <t xml:space="preserve">C) 'ICC Report 2019' Spreadsheet &gt; </t>
    </r>
    <r>
      <rPr>
        <b/>
        <sz val="8"/>
        <color rgb="FFFF0000"/>
        <rFont val="Helv"/>
      </rPr>
      <t xml:space="preserve">'Union rpt' Tab, 4XX Straight Hours. </t>
    </r>
    <r>
      <rPr>
        <b/>
        <sz val="8"/>
        <rFont val="Helv"/>
      </rPr>
      <t xml:space="preserve"> DATA=PSTP452D_RPT each month, total of Straight Hours  ICC 400-499</t>
    </r>
  </si>
  <si>
    <r>
      <t>C) 'ICC Report 2019' Spreadsheet &gt;</t>
    </r>
    <r>
      <rPr>
        <b/>
        <sz val="8"/>
        <color rgb="FFFF0000"/>
        <rFont val="Helv"/>
      </rPr>
      <t xml:space="preserve"> 'Union rpt' , 5XX Other Amount</t>
    </r>
    <r>
      <rPr>
        <sz val="8"/>
        <rFont val="Helv"/>
      </rPr>
      <t xml:space="preserve">***This amount is reported in 1000s.  </t>
    </r>
    <r>
      <rPr>
        <b/>
        <sz val="8"/>
        <rFont val="Helv"/>
      </rPr>
      <t>DATA= PSTP452D_RPT each month, total of 'Other Amount' for ICC 500-599</t>
    </r>
  </si>
  <si>
    <r>
      <t>B) 'ICC Report 2019' Spreadsheet &gt; '</t>
    </r>
    <r>
      <rPr>
        <b/>
        <sz val="8"/>
        <color rgb="FFFF0000"/>
        <rFont val="Helv"/>
      </rPr>
      <t>Union rpt' , 5XX Overtime Amount</t>
    </r>
    <r>
      <rPr>
        <sz val="8"/>
        <rFont val="Helv"/>
      </rPr>
      <t xml:space="preserve">***This amount is rounded up, reported in 1000s.  </t>
    </r>
    <r>
      <rPr>
        <b/>
        <sz val="8"/>
        <rFont val="Helv"/>
      </rPr>
      <t>DATA= PSTP452D_RPT each month, total of 'Overtime Amount' for ICC 500-599</t>
    </r>
  </si>
  <si>
    <r>
      <t>A) 'ICC Report 2019' Spreadsheet &gt; 'Mgmt rpt' Tab,</t>
    </r>
    <r>
      <rPr>
        <b/>
        <sz val="8"/>
        <color rgb="FFFF0000"/>
        <rFont val="Helv"/>
      </rPr>
      <t xml:space="preserve"> 5XX Straight Amount for QTR. + 'Union rpt' , 5XX Straight Amount</t>
    </r>
    <r>
      <rPr>
        <sz val="8"/>
        <rFont val="Helv"/>
      </rPr>
      <t xml:space="preserve">***This amount is reported in 1000s.  </t>
    </r>
    <r>
      <rPr>
        <b/>
        <sz val="8"/>
        <rFont val="Helv"/>
      </rPr>
      <t xml:space="preserve"> DATA=ICC HEADCOUNT, use 'SUMMARIES 30' tab. KCR Mgmt section at the bottom of the page, add Dollars of employees in ICC code 500-599.  Union Hours come from PSTP452D_RPT each month, total of 'Straight Amount' for ICC 500-599</t>
    </r>
  </si>
  <si>
    <r>
      <t>C) 'ICC Report 2019' Spreadsheet &gt;</t>
    </r>
    <r>
      <rPr>
        <b/>
        <sz val="8"/>
        <color rgb="FFFF0000"/>
        <rFont val="Helv"/>
      </rPr>
      <t xml:space="preserve"> 'Union rpt' , 4XX Other Amount</t>
    </r>
    <r>
      <rPr>
        <sz val="8"/>
        <rFont val="Helv"/>
      </rPr>
      <t xml:space="preserve">***This amount is reported in 1000s.  </t>
    </r>
    <r>
      <rPr>
        <b/>
        <sz val="8"/>
        <rFont val="Helv"/>
      </rPr>
      <t>DATA= PSTP452D_RPT each month, total of 'Other Amount' for ICC 400-499</t>
    </r>
  </si>
  <si>
    <r>
      <t>B) 'ICC Report 2019' Spreadsheet &gt; '</t>
    </r>
    <r>
      <rPr>
        <b/>
        <sz val="8"/>
        <color rgb="FFFF0000"/>
        <rFont val="Helv"/>
      </rPr>
      <t>Union rpt' , 4XX Overtime Amount</t>
    </r>
    <r>
      <rPr>
        <sz val="8"/>
        <rFont val="Helv"/>
      </rPr>
      <t>***This amount is rounded up, reported in 1000s.</t>
    </r>
    <r>
      <rPr>
        <b/>
        <sz val="8"/>
        <rFont val="Helv"/>
      </rPr>
      <t xml:space="preserve">  DATA=PSTP452D_RPT each month, total of 'Overtime Amount' for ICC 400-499</t>
    </r>
  </si>
  <si>
    <r>
      <t xml:space="preserve">A) 'ICC Report 2019' Spreadsheet &gt; 'Mgmt rpt' Tab, </t>
    </r>
    <r>
      <rPr>
        <b/>
        <sz val="8"/>
        <color rgb="FFFF0000"/>
        <rFont val="Helv"/>
      </rPr>
      <t>4XX Straight Amount for QTR. + 'Union rpt' , 4XX Straight Amount</t>
    </r>
    <r>
      <rPr>
        <sz val="8"/>
        <rFont val="Helv"/>
      </rPr>
      <t xml:space="preserve">***This amount is reported in 1000s.  </t>
    </r>
    <r>
      <rPr>
        <b/>
        <sz val="8"/>
        <rFont val="Helv"/>
      </rPr>
      <t>DATA=ICC HEADCOUNT, use 'SUMMARIES 30' tab.  mgmt section ICC 400-499.  Union Hours come from PSTP452D_RPT each month, total of 'Straight Amount' for ICC 400-499</t>
    </r>
  </si>
  <si>
    <r>
      <t xml:space="preserve">A) 'ICC Report 2019' Spreadsheet &gt; 'Mgmt rpt' Tab, </t>
    </r>
    <r>
      <rPr>
        <b/>
        <sz val="8"/>
        <color rgb="FFFF0000"/>
        <rFont val="Helv"/>
      </rPr>
      <t>3XX Straight Amount for QTR. + 'Union rpt' , 3XX Straight Amount</t>
    </r>
    <r>
      <rPr>
        <sz val="8"/>
        <rFont val="Helv"/>
      </rPr>
      <t xml:space="preserve">***This amount is reported in 1000s. </t>
    </r>
    <r>
      <rPr>
        <b/>
        <sz val="8"/>
        <rFont val="Helv"/>
      </rPr>
      <t>DATA=ICC HEADCOUNT, use 'Summaries 30' in the KCR Mgmt section at the bottom of the page, add Dollars of employees in ICC code 300-399.  Union Hours come from PSTP452D_RPT each month, total of 'Straight Amount' for ICC 300-399</t>
    </r>
  </si>
  <si>
    <r>
      <t>B) 'ICC Report 2019' Spreadsheet &gt; '</t>
    </r>
    <r>
      <rPr>
        <b/>
        <sz val="8"/>
        <color rgb="FFFF0000"/>
        <rFont val="Helv"/>
      </rPr>
      <t>Union rpt' , 3XX Overtime Amount</t>
    </r>
    <r>
      <rPr>
        <sz val="8"/>
        <rFont val="Helv"/>
      </rPr>
      <t xml:space="preserve">***This amount is rounded up, reported in 1000s.  </t>
    </r>
    <r>
      <rPr>
        <b/>
        <sz val="8"/>
        <rFont val="Helv"/>
      </rPr>
      <t>DATA= PSTP452D_RPT each month, total of 'Overtime Amount' for ICC 300-399</t>
    </r>
  </si>
  <si>
    <r>
      <t>C) 'ICC Report 2019' Spreadsheet &gt;</t>
    </r>
    <r>
      <rPr>
        <b/>
        <sz val="8"/>
        <color rgb="FFFF0000"/>
        <rFont val="Helv"/>
      </rPr>
      <t xml:space="preserve"> 'Union rpt' , 3XX Other Amount</t>
    </r>
    <r>
      <rPr>
        <sz val="8"/>
        <rFont val="Helv"/>
      </rPr>
      <t xml:space="preserve">***This amount is reported in 1000s.  </t>
    </r>
    <r>
      <rPr>
        <b/>
        <sz val="8"/>
        <rFont val="Helv"/>
      </rPr>
      <t>DATA=PSTP452D_RPT each month, total of 'Other Amount' for ICC 300-399</t>
    </r>
  </si>
  <si>
    <t>March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</si>
</sst>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7" formatCode="[$-409]mmmm\ d\,\ yyyy;@"/>
    <numFmt numFmtId="168" formatCode="mm/dd/yy;@"/>
  </numFmts>
  <fonts count="15" x14ac:knownFonts="1">
    <font>
      <sz val="8"/>
      <name val="Helv"/>
    </font>
    <font>
      <sz val="14"/>
      <name val="Arial"/>
      <family val="2"/>
    </font>
    <font>
      <b/>
      <sz val="8"/>
      <name val="Helv"/>
    </font>
    <font>
      <b/>
      <sz val="9"/>
      <name val="Helv"/>
    </font>
    <font>
      <sz val="7"/>
      <name val="Helv"/>
    </font>
    <font>
      <sz val="9"/>
      <name val="Helv"/>
    </font>
    <font>
      <b/>
      <u/>
      <sz val="9"/>
      <name val="Helv"/>
    </font>
    <font>
      <vertAlign val="superscript"/>
      <sz val="7"/>
      <name val="Helv"/>
    </font>
    <font>
      <b/>
      <sz val="9"/>
      <color indexed="12"/>
      <name val="Helv"/>
    </font>
    <font>
      <sz val="9"/>
      <color indexed="12"/>
      <name val="Helv"/>
    </font>
    <font>
      <sz val="8"/>
      <name val="Helv"/>
    </font>
    <font>
      <b/>
      <sz val="12"/>
      <name val="Helv"/>
    </font>
    <font>
      <b/>
      <u/>
      <sz val="8"/>
      <name val="Helv"/>
    </font>
    <font>
      <b/>
      <sz val="8"/>
      <color rgb="FFFF0000"/>
      <name val="Helv"/>
    </font>
    <font>
      <b/>
      <sz val="9"/>
      <color theme="4" tint="-0.249977111117893"/>
      <name val="Helv"/>
    </font>
  </fonts>
  <fills count="3">
    <fill>
      <patternFill patternType="none"/>
    </fill>
    <fill>
      <patternFill patternType="gray125"/>
    </fill>
    <fill>
      <patternFill patternType="lightDown">
        <fgColor indexed="8"/>
      </patternFill>
    </fill>
  </fills>
  <borders count="17">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3">
    <xf numFmtId="0" fontId="0" fillId="0" borderId="0" xfId="0"/>
    <xf numFmtId="164" fontId="5" fillId="0" borderId="13" xfId="1" applyNumberFormat="1" applyFont="1" applyBorder="1" applyProtection="1"/>
    <xf numFmtId="165" fontId="5" fillId="0" borderId="14" xfId="2" applyNumberFormat="1" applyFont="1" applyBorder="1" applyProtection="1"/>
    <xf numFmtId="165" fontId="5" fillId="0" borderId="5" xfId="2" applyNumberFormat="1" applyFont="1" applyBorder="1" applyProtection="1"/>
    <xf numFmtId="0" fontId="8" fillId="0" borderId="1" xfId="0" applyFont="1" applyBorder="1" applyAlignment="1" applyProtection="1">
      <alignment horizontal="centerContinuous"/>
      <protection locked="0"/>
    </xf>
    <xf numFmtId="0" fontId="3" fillId="0" borderId="1" xfId="0" applyFont="1" applyBorder="1" applyAlignment="1" applyProtection="1">
      <alignment horizontal="centerContinuous"/>
      <protection locked="0"/>
    </xf>
    <xf numFmtId="0" fontId="3" fillId="0" borderId="0" xfId="0" applyFont="1" applyAlignment="1" applyProtection="1">
      <alignment horizontal="centerContinuous"/>
    </xf>
    <xf numFmtId="0" fontId="0" fillId="0" borderId="0" xfId="0" applyAlignment="1" applyProtection="1">
      <alignment horizontal="centerContinuous"/>
    </xf>
    <xf numFmtId="0" fontId="0" fillId="0" borderId="0" xfId="0" applyProtection="1"/>
    <xf numFmtId="0" fontId="2" fillId="0" borderId="0" xfId="0" applyFont="1" applyAlignment="1" applyProtection="1">
      <alignment horizontal="centerContinuous"/>
    </xf>
    <xf numFmtId="0" fontId="0" fillId="0" borderId="0" xfId="0" applyAlignment="1" applyProtection="1">
      <alignment horizontal="right"/>
    </xf>
    <xf numFmtId="0" fontId="2" fillId="0" borderId="0" xfId="0" applyFont="1" applyAlignment="1" applyProtection="1">
      <alignment horizontal="right"/>
    </xf>
    <xf numFmtId="0" fontId="0" fillId="0" borderId="0" xfId="0" applyAlignment="1" applyProtection="1">
      <alignment horizontal="left" vertical="center"/>
    </xf>
    <xf numFmtId="0" fontId="0" fillId="0" borderId="0" xfId="0" applyAlignment="1" applyProtection="1">
      <alignment vertical="center"/>
    </xf>
    <xf numFmtId="0" fontId="4" fillId="0" borderId="0" xfId="0" applyFont="1" applyAlignment="1" applyProtection="1">
      <alignment horizontal="centerContinuous"/>
    </xf>
    <xf numFmtId="0" fontId="4" fillId="0" borderId="2" xfId="0" applyFont="1" applyBorder="1" applyAlignment="1" applyProtection="1">
      <alignment vertical="center"/>
    </xf>
    <xf numFmtId="0" fontId="4" fillId="0" borderId="13" xfId="0" applyFont="1" applyBorder="1" applyAlignment="1" applyProtection="1">
      <alignment horizontal="centerContinuous" vertical="center"/>
    </xf>
    <xf numFmtId="0" fontId="4" fillId="0" borderId="15" xfId="0" applyFont="1" applyBorder="1" applyAlignment="1" applyProtection="1">
      <alignment horizontal="centerContinuous" vertical="center"/>
    </xf>
    <xf numFmtId="0" fontId="4" fillId="0" borderId="14" xfId="0" applyFont="1" applyBorder="1" applyAlignment="1" applyProtection="1">
      <alignment horizontal="centerContinuous" vertical="center"/>
    </xf>
    <xf numFmtId="0" fontId="4" fillId="0" borderId="3" xfId="0" applyFont="1" applyBorder="1" applyProtection="1"/>
    <xf numFmtId="0" fontId="4" fillId="0" borderId="2" xfId="0" applyFont="1" applyBorder="1" applyProtection="1"/>
    <xf numFmtId="0" fontId="4" fillId="0" borderId="3" xfId="0" applyFont="1" applyBorder="1" applyAlignment="1" applyProtection="1">
      <alignment horizontal="center"/>
    </xf>
    <xf numFmtId="0" fontId="4" fillId="0" borderId="4" xfId="0" applyFont="1" applyBorder="1" applyProtection="1"/>
    <xf numFmtId="0" fontId="0" fillId="0" borderId="5" xfId="0" applyBorder="1" applyAlignment="1" applyProtection="1">
      <alignment horizontal="center"/>
    </xf>
    <xf numFmtId="0" fontId="4" fillId="0" borderId="5" xfId="0" applyFont="1" applyBorder="1" applyAlignment="1" applyProtection="1">
      <alignment horizontal="left"/>
    </xf>
    <xf numFmtId="164" fontId="5" fillId="0" borderId="5" xfId="1" applyNumberFormat="1" applyFont="1" applyBorder="1" applyProtection="1"/>
    <xf numFmtId="0" fontId="4" fillId="0" borderId="6" xfId="0" applyFont="1" applyBorder="1" applyProtection="1"/>
    <xf numFmtId="0" fontId="4" fillId="0" borderId="8" xfId="0" applyFont="1" applyBorder="1" applyProtection="1"/>
    <xf numFmtId="0" fontId="4" fillId="0" borderId="9" xfId="0" applyFont="1" applyBorder="1" applyAlignment="1" applyProtection="1">
      <alignment horizontal="centerContinuous"/>
    </xf>
    <xf numFmtId="0" fontId="4" fillId="0" borderId="10" xfId="0" applyFont="1" applyBorder="1" applyAlignment="1" applyProtection="1">
      <alignment horizontal="centerContinuous"/>
    </xf>
    <xf numFmtId="0" fontId="4" fillId="0" borderId="11" xfId="0" applyFont="1" applyBorder="1" applyProtection="1"/>
    <xf numFmtId="0" fontId="4" fillId="0" borderId="12" xfId="0" applyFont="1" applyBorder="1" applyProtection="1"/>
    <xf numFmtId="0" fontId="7" fillId="0" borderId="0" xfId="0" applyFont="1" applyAlignment="1" applyProtection="1">
      <alignment horizontal="right"/>
    </xf>
    <xf numFmtId="0" fontId="4" fillId="0" borderId="0" xfId="0" applyFont="1" applyAlignment="1" applyProtection="1">
      <alignment horizontal="left"/>
    </xf>
    <xf numFmtId="164" fontId="5" fillId="2" borderId="5" xfId="1" applyNumberFormat="1" applyFont="1" applyFill="1" applyBorder="1" applyProtection="1"/>
    <xf numFmtId="164" fontId="5" fillId="2" borderId="13" xfId="1" applyNumberFormat="1" applyFont="1" applyFill="1" applyBorder="1" applyProtection="1"/>
    <xf numFmtId="164" fontId="5" fillId="2" borderId="14" xfId="1" applyNumberFormat="1" applyFont="1" applyFill="1" applyBorder="1" applyProtection="1"/>
    <xf numFmtId="0" fontId="0" fillId="0" borderId="1" xfId="0" applyBorder="1" applyAlignment="1" applyProtection="1">
      <alignment horizontal="centerContinuous"/>
    </xf>
    <xf numFmtId="0" fontId="0" fillId="0" borderId="0" xfId="0" applyAlignment="1" applyProtection="1">
      <alignment horizontal="left"/>
    </xf>
    <xf numFmtId="0" fontId="11" fillId="0" borderId="0" xfId="0" applyFont="1" applyProtection="1"/>
    <xf numFmtId="167" fontId="0" fillId="0" borderId="0" xfId="0" applyNumberFormat="1"/>
    <xf numFmtId="167" fontId="8" fillId="0" borderId="1" xfId="0" applyNumberFormat="1" applyFont="1" applyBorder="1" applyAlignment="1" applyProtection="1">
      <alignment horizontal="centerContinuous"/>
      <protection locked="0"/>
    </xf>
    <xf numFmtId="165" fontId="5" fillId="0" borderId="13" xfId="2" applyNumberFormat="1" applyFont="1" applyBorder="1" applyProtection="1"/>
    <xf numFmtId="165" fontId="9" fillId="0" borderId="5" xfId="2" applyNumberFormat="1" applyFont="1" applyFill="1" applyBorder="1" applyProtection="1">
      <protection locked="0"/>
    </xf>
    <xf numFmtId="165" fontId="5" fillId="0" borderId="5" xfId="2" applyNumberFormat="1" applyFont="1" applyFill="1" applyBorder="1" applyProtection="1"/>
    <xf numFmtId="164" fontId="9" fillId="0" borderId="5" xfId="1" applyNumberFormat="1" applyFont="1" applyFill="1" applyBorder="1" applyProtection="1">
      <protection locked="0"/>
    </xf>
    <xf numFmtId="164" fontId="9" fillId="0" borderId="13" xfId="1" applyNumberFormat="1" applyFont="1" applyFill="1" applyBorder="1" applyProtection="1">
      <protection locked="0"/>
    </xf>
    <xf numFmtId="164" fontId="5" fillId="0" borderId="13" xfId="1" applyNumberFormat="1" applyFont="1" applyFill="1" applyBorder="1" applyProtection="1">
      <protection locked="0"/>
    </xf>
    <xf numFmtId="164" fontId="5" fillId="0" borderId="13" xfId="1" applyNumberFormat="1" applyFont="1" applyFill="1" applyBorder="1" applyAlignment="1" applyProtection="1">
      <alignment horizontal="left"/>
      <protection locked="0"/>
    </xf>
    <xf numFmtId="1" fontId="0" fillId="0" borderId="0" xfId="0" applyNumberFormat="1"/>
    <xf numFmtId="0" fontId="0" fillId="0" borderId="16" xfId="0" quotePrefix="1" applyBorder="1" applyAlignment="1">
      <alignment wrapText="1"/>
    </xf>
    <xf numFmtId="1" fontId="0" fillId="0" borderId="16" xfId="0" applyNumberFormat="1" applyBorder="1"/>
    <xf numFmtId="0" fontId="0" fillId="0" borderId="16" xfId="0" applyBorder="1"/>
    <xf numFmtId="0" fontId="0" fillId="0" borderId="16" xfId="0" applyBorder="1" applyProtection="1"/>
    <xf numFmtId="165" fontId="5" fillId="0" borderId="15" xfId="2" applyNumberFormat="1" applyFont="1" applyBorder="1" applyProtection="1"/>
    <xf numFmtId="164" fontId="14" fillId="0" borderId="5" xfId="1" applyNumberFormat="1" applyFont="1" applyFill="1" applyBorder="1"/>
    <xf numFmtId="0" fontId="0" fillId="0" borderId="5" xfId="0" applyFill="1" applyBorder="1" applyAlignment="1" applyProtection="1">
      <alignment horizontal="center"/>
    </xf>
    <xf numFmtId="0" fontId="4" fillId="0" borderId="5" xfId="0" applyFont="1" applyFill="1" applyBorder="1" applyAlignment="1" applyProtection="1">
      <alignment horizontal="left"/>
    </xf>
    <xf numFmtId="0" fontId="0" fillId="0" borderId="0" xfId="0" applyFill="1" applyProtection="1"/>
    <xf numFmtId="0" fontId="4" fillId="0" borderId="5" xfId="0" applyFont="1" applyFill="1" applyBorder="1" applyAlignment="1" applyProtection="1">
      <alignment horizontal="center"/>
    </xf>
    <xf numFmtId="164" fontId="5" fillId="0" borderId="5" xfId="1" applyNumberFormat="1" applyFont="1" applyFill="1" applyBorder="1" applyProtection="1"/>
    <xf numFmtId="0" fontId="3" fillId="0" borderId="0" xfId="0" applyFont="1" applyFill="1" applyAlignment="1" applyProtection="1">
      <alignment horizontal="centerContinuous"/>
    </xf>
    <xf numFmtId="0" fontId="0" fillId="0" borderId="0" xfId="0" applyFill="1" applyAlignment="1" applyProtection="1">
      <alignment horizontal="centerContinuous"/>
    </xf>
    <xf numFmtId="0" fontId="2" fillId="0" borderId="0" xfId="0" applyFont="1" applyFill="1" applyAlignment="1" applyProtection="1">
      <alignment horizontal="centerContinuous"/>
    </xf>
    <xf numFmtId="0" fontId="0" fillId="0" borderId="0" xfId="0" applyFill="1" applyAlignment="1" applyProtection="1">
      <alignment horizontal="right"/>
    </xf>
    <xf numFmtId="0" fontId="2" fillId="0" borderId="0" xfId="0" applyFont="1" applyFill="1" applyProtection="1"/>
    <xf numFmtId="0" fontId="2" fillId="0" borderId="0" xfId="0" applyFont="1" applyFill="1" applyAlignment="1" applyProtection="1">
      <alignment horizontal="right"/>
    </xf>
    <xf numFmtId="0" fontId="0" fillId="0" borderId="0" xfId="0" applyFill="1" applyAlignment="1" applyProtection="1">
      <alignment vertical="center"/>
    </xf>
    <xf numFmtId="0" fontId="0" fillId="0" borderId="0" xfId="0" applyFill="1" applyAlignment="1" applyProtection="1">
      <alignment horizontal="left" vertical="center"/>
    </xf>
    <xf numFmtId="0" fontId="0" fillId="0" borderId="0" xfId="0" applyFill="1" applyAlignment="1" applyProtection="1">
      <alignment horizontal="right" vertical="center"/>
    </xf>
    <xf numFmtId="0" fontId="3" fillId="0" borderId="1" xfId="0" applyFont="1" applyFill="1" applyBorder="1" applyAlignment="1" applyProtection="1">
      <alignment horizontal="centerContinuous" vertical="center"/>
    </xf>
    <xf numFmtId="0" fontId="4" fillId="0" borderId="0" xfId="0" applyFont="1" applyFill="1" applyAlignment="1" applyProtection="1">
      <alignment horizontal="centerContinuous"/>
    </xf>
    <xf numFmtId="0" fontId="4" fillId="0" borderId="2" xfId="0" applyFont="1" applyFill="1" applyBorder="1" applyAlignment="1" applyProtection="1">
      <alignment vertical="center"/>
    </xf>
    <xf numFmtId="0" fontId="4" fillId="0" borderId="13" xfId="0" applyFont="1" applyFill="1" applyBorder="1" applyAlignment="1" applyProtection="1">
      <alignment horizontal="centerContinuous" vertical="center"/>
    </xf>
    <xf numFmtId="0" fontId="4" fillId="0" borderId="15" xfId="0" applyFont="1" applyFill="1" applyBorder="1" applyAlignment="1" applyProtection="1">
      <alignment horizontal="centerContinuous" vertical="center"/>
    </xf>
    <xf numFmtId="0" fontId="4" fillId="0" borderId="14" xfId="0" applyFont="1" applyFill="1" applyBorder="1" applyAlignment="1" applyProtection="1">
      <alignment horizontal="centerContinuous" vertical="center"/>
    </xf>
    <xf numFmtId="0" fontId="4" fillId="0" borderId="3" xfId="0" applyFont="1" applyFill="1" applyBorder="1" applyProtection="1"/>
    <xf numFmtId="0" fontId="4" fillId="0" borderId="2" xfId="0" applyFont="1" applyFill="1" applyBorder="1" applyProtection="1"/>
    <xf numFmtId="0" fontId="4" fillId="0" borderId="3" xfId="0" applyFont="1" applyFill="1" applyBorder="1" applyAlignment="1" applyProtection="1">
      <alignment horizontal="center"/>
    </xf>
    <xf numFmtId="0" fontId="4" fillId="0" borderId="4" xfId="0" applyFont="1" applyFill="1" applyBorder="1" applyProtection="1"/>
    <xf numFmtId="0" fontId="0" fillId="0" borderId="6" xfId="0" applyFill="1" applyBorder="1" applyProtection="1"/>
    <xf numFmtId="0" fontId="0" fillId="0" borderId="7" xfId="0" applyFill="1" applyBorder="1" applyProtection="1"/>
    <xf numFmtId="0" fontId="0" fillId="0" borderId="8" xfId="0" applyFill="1" applyBorder="1" applyProtection="1"/>
    <xf numFmtId="0" fontId="0" fillId="0" borderId="9" xfId="0" applyFill="1" applyBorder="1" applyProtection="1"/>
    <xf numFmtId="0" fontId="0" fillId="0" borderId="10" xfId="0" applyFill="1" applyBorder="1" applyProtection="1"/>
    <xf numFmtId="0" fontId="0" fillId="0" borderId="11" xfId="0" applyFill="1" applyBorder="1" applyProtection="1"/>
    <xf numFmtId="0" fontId="0" fillId="0" borderId="1" xfId="0" applyFill="1" applyBorder="1" applyProtection="1"/>
    <xf numFmtId="0" fontId="0" fillId="0" borderId="12" xfId="0" applyFill="1" applyBorder="1" applyProtection="1"/>
    <xf numFmtId="0" fontId="4" fillId="0" borderId="3" xfId="0" applyFont="1" applyFill="1" applyBorder="1" applyAlignment="1" applyProtection="1">
      <alignment horizontal="centerContinuous"/>
    </xf>
    <xf numFmtId="0" fontId="7" fillId="0" borderId="0" xfId="0" applyFont="1" applyFill="1" applyAlignment="1" applyProtection="1">
      <alignment horizontal="right"/>
    </xf>
    <xf numFmtId="0" fontId="4" fillId="0" borderId="0" xfId="0" applyFont="1" applyFill="1" applyAlignment="1" applyProtection="1">
      <alignment horizontal="left"/>
    </xf>
    <xf numFmtId="0" fontId="0" fillId="0" borderId="0" xfId="0" applyFill="1"/>
    <xf numFmtId="0" fontId="11" fillId="0" borderId="0" xfId="0" applyFont="1" applyFill="1" applyProtection="1"/>
    <xf numFmtId="167" fontId="0" fillId="0" borderId="0" xfId="0" applyNumberFormat="1" applyFill="1"/>
    <xf numFmtId="0" fontId="0" fillId="0" borderId="0" xfId="0" applyFill="1" applyAlignment="1" applyProtection="1">
      <alignment horizontal="left"/>
    </xf>
    <xf numFmtId="0" fontId="8" fillId="0" borderId="1" xfId="0" applyFont="1" applyFill="1" applyBorder="1" applyAlignment="1" applyProtection="1">
      <alignment horizontal="centerContinuous"/>
      <protection locked="0"/>
    </xf>
    <xf numFmtId="0" fontId="0" fillId="0" borderId="1" xfId="0" applyFill="1" applyBorder="1" applyAlignment="1" applyProtection="1">
      <alignment horizontal="centerContinuous"/>
    </xf>
    <xf numFmtId="167" fontId="8" fillId="0" borderId="1" xfId="0" applyNumberFormat="1" applyFont="1" applyFill="1" applyBorder="1" applyAlignment="1" applyProtection="1">
      <alignment horizontal="centerContinuous"/>
      <protection locked="0"/>
    </xf>
    <xf numFmtId="0" fontId="3" fillId="0" borderId="1" xfId="0" applyFont="1" applyFill="1" applyBorder="1" applyAlignment="1" applyProtection="1">
      <alignment horizontal="centerContinuous"/>
      <protection locked="0"/>
    </xf>
    <xf numFmtId="164" fontId="5" fillId="0" borderId="13" xfId="1" applyNumberFormat="1" applyFont="1" applyFill="1" applyBorder="1" applyProtection="1"/>
    <xf numFmtId="164" fontId="5" fillId="0" borderId="14" xfId="1" applyNumberFormat="1" applyFont="1" applyFill="1" applyBorder="1" applyProtection="1"/>
    <xf numFmtId="1" fontId="0" fillId="0" borderId="0" xfId="0" applyNumberFormat="1" applyFill="1"/>
    <xf numFmtId="0" fontId="4" fillId="0" borderId="6" xfId="0" applyFont="1" applyFill="1" applyBorder="1" applyProtection="1"/>
    <xf numFmtId="0" fontId="4" fillId="0" borderId="8" xfId="0" applyFont="1" applyFill="1" applyBorder="1" applyProtection="1"/>
    <xf numFmtId="0" fontId="4" fillId="0" borderId="9" xfId="0" applyFont="1" applyFill="1" applyBorder="1" applyAlignment="1" applyProtection="1">
      <alignment horizontal="centerContinuous"/>
    </xf>
    <xf numFmtId="0" fontId="4" fillId="0" borderId="10" xfId="0" applyFont="1" applyFill="1" applyBorder="1" applyAlignment="1" applyProtection="1">
      <alignment horizontal="centerContinuous"/>
    </xf>
    <xf numFmtId="0" fontId="4" fillId="0" borderId="11" xfId="0" applyFont="1" applyFill="1" applyBorder="1" applyProtection="1"/>
    <xf numFmtId="0" fontId="4" fillId="0" borderId="12" xfId="0" applyFont="1" applyFill="1" applyBorder="1" applyProtection="1"/>
    <xf numFmtId="165" fontId="5" fillId="0" borderId="14" xfId="2" applyNumberFormat="1" applyFont="1" applyFill="1" applyBorder="1" applyProtection="1"/>
    <xf numFmtId="165" fontId="5" fillId="0" borderId="13" xfId="2" applyNumberFormat="1" applyFont="1" applyFill="1" applyBorder="1" applyProtection="1"/>
    <xf numFmtId="168" fontId="3" fillId="0" borderId="1" xfId="0" applyNumberFormat="1" applyFont="1" applyFill="1" applyBorder="1" applyAlignment="1" applyProtection="1">
      <alignment horizontal="centerContinuous" vertical="center"/>
    </xf>
    <xf numFmtId="0" fontId="3" fillId="0" borderId="1" xfId="0" applyFont="1" applyFill="1" applyBorder="1" applyAlignment="1" applyProtection="1">
      <alignment horizontal="centerContinuous"/>
    </xf>
    <xf numFmtId="164" fontId="5" fillId="0" borderId="15" xfId="1" applyNumberFormat="1" applyFont="1" applyFill="1" applyBorder="1" applyProtection="1"/>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Finance/Accounting/Operational%20Accounting/Consolidated%20Payroll/Consolidated%20Payroll%20-%20US/ICC%20Wage%20Statistics/2022/ICC%20Report%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Finance/Accounting/Operational%20Accounting/Consolidated%20Payroll/Consolidated%20Payroll%20-%20US/ICC%20Wage%20Statistics/2021/ICC%20Repor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nnual combined wage stats"/>
      <sheetName val="Overmiles"/>
      <sheetName val="Man hours"/>
      <sheetName val="Mgmt rpt"/>
      <sheetName val="Jan-Dec Mgmt"/>
      <sheetName val="Union rpt"/>
      <sheetName val="Jan Union"/>
      <sheetName val="Feb Union"/>
      <sheetName val="Mar Union"/>
      <sheetName val="Apr Union"/>
      <sheetName val="May Union"/>
      <sheetName val="Jun Union"/>
      <sheetName val="Jul Union"/>
      <sheetName val="Aug Union"/>
      <sheetName val="Sep Union"/>
      <sheetName val="Oct Union"/>
      <sheetName val="Nov Union"/>
      <sheetName val="Dec Union"/>
    </sheetNames>
    <sheetDataSet>
      <sheetData sheetId="0"/>
      <sheetData sheetId="1"/>
      <sheetData sheetId="2">
        <row r="13">
          <cell r="M13">
            <v>2560297</v>
          </cell>
        </row>
      </sheetData>
      <sheetData sheetId="3"/>
      <sheetData sheetId="4">
        <row r="30">
          <cell r="D30">
            <v>388.66666666666669</v>
          </cell>
          <cell r="E30">
            <v>388.66666666666669</v>
          </cell>
          <cell r="F30">
            <v>202102.77999999997</v>
          </cell>
          <cell r="J30">
            <v>13023631.75</v>
          </cell>
          <cell r="N30">
            <v>96428.200000000012</v>
          </cell>
        </row>
        <row r="51">
          <cell r="D51">
            <v>449.66666666666669</v>
          </cell>
          <cell r="E51">
            <v>449.66666666666669</v>
          </cell>
          <cell r="F51">
            <v>233822.17000000004</v>
          </cell>
          <cell r="J51">
            <v>10375015.349999998</v>
          </cell>
          <cell r="N51">
            <v>111231.49999999999</v>
          </cell>
        </row>
        <row r="72">
          <cell r="D72">
            <v>3</v>
          </cell>
          <cell r="E72">
            <v>3</v>
          </cell>
          <cell r="F72">
            <v>1559.97</v>
          </cell>
          <cell r="J72">
            <v>72710.38</v>
          </cell>
          <cell r="N72">
            <v>744.30000000000007</v>
          </cell>
        </row>
        <row r="114">
          <cell r="D114">
            <v>3</v>
          </cell>
          <cell r="E114">
            <v>3</v>
          </cell>
          <cell r="F114">
            <v>1559.97</v>
          </cell>
          <cell r="J114">
            <v>34567.979999999996</v>
          </cell>
          <cell r="N114">
            <v>744.30000000000007</v>
          </cell>
        </row>
      </sheetData>
      <sheetData sheetId="5"/>
      <sheetData sheetId="6">
        <row r="30">
          <cell r="D30">
            <v>13</v>
          </cell>
          <cell r="E30">
            <v>13</v>
          </cell>
          <cell r="F30">
            <v>13955</v>
          </cell>
          <cell r="G30">
            <v>876</v>
          </cell>
          <cell r="H30">
            <v>3090</v>
          </cell>
          <cell r="J30">
            <v>363176.51</v>
          </cell>
          <cell r="K30">
            <v>30140.800000000003</v>
          </cell>
          <cell r="L30">
            <v>76348.289999999994</v>
          </cell>
        </row>
        <row r="51">
          <cell r="D51">
            <v>420.33333333333331</v>
          </cell>
          <cell r="E51">
            <v>424</v>
          </cell>
          <cell r="F51">
            <v>189856</v>
          </cell>
          <cell r="G51">
            <v>13361</v>
          </cell>
          <cell r="H51">
            <v>38463</v>
          </cell>
          <cell r="J51">
            <v>5971980.1100000003</v>
          </cell>
          <cell r="K51">
            <v>621530.79</v>
          </cell>
          <cell r="L51">
            <v>2655237.2699999996</v>
          </cell>
        </row>
        <row r="72">
          <cell r="D72">
            <v>246.33333333333334</v>
          </cell>
          <cell r="E72">
            <v>246.33333333333334</v>
          </cell>
          <cell r="F72">
            <v>110638</v>
          </cell>
          <cell r="G72">
            <v>8640</v>
          </cell>
          <cell r="H72">
            <v>18232</v>
          </cell>
          <cell r="J72">
            <v>3676086.1400000006</v>
          </cell>
          <cell r="K72">
            <v>425853.62</v>
          </cell>
          <cell r="L72">
            <v>571146.62999999989</v>
          </cell>
        </row>
        <row r="93">
          <cell r="D93">
            <v>68</v>
          </cell>
          <cell r="E93">
            <v>69.333333333333329</v>
          </cell>
          <cell r="F93">
            <v>31827</v>
          </cell>
          <cell r="G93">
            <v>2309</v>
          </cell>
          <cell r="H93">
            <v>3568</v>
          </cell>
          <cell r="J93">
            <v>1340482.8600000001</v>
          </cell>
          <cell r="K93">
            <v>133624.89000000001</v>
          </cell>
          <cell r="L93">
            <v>171351.07</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nnual combined wage stats"/>
      <sheetName val="Overmiles"/>
      <sheetName val="Man hours-Original"/>
      <sheetName val="Man hours"/>
      <sheetName val="Mgmt rpt"/>
      <sheetName val="Jan-Dec Mgmt"/>
      <sheetName val="Union rpt"/>
      <sheetName val="Jan Union"/>
      <sheetName val="Feb Union"/>
      <sheetName val="Mar Union"/>
      <sheetName val="Apr Union"/>
      <sheetName val="May Union"/>
      <sheetName val="Jun Union"/>
      <sheetName val="Jul Union"/>
      <sheetName val="Aug Union"/>
      <sheetName val="Sep Union"/>
      <sheetName val="Oct Union"/>
      <sheetName val="Nov Union"/>
      <sheetName val="Dec Union"/>
    </sheetNames>
    <sheetDataSet>
      <sheetData sheetId="0"/>
      <sheetData sheetId="1"/>
      <sheetData sheetId="2">
        <row r="13">
          <cell r="M13">
            <v>2457499</v>
          </cell>
        </row>
      </sheetData>
      <sheetData sheetId="3"/>
      <sheetData sheetId="4"/>
      <sheetData sheetId="5">
        <row r="30">
          <cell r="D30">
            <v>332.33333333333331</v>
          </cell>
          <cell r="E30">
            <v>332.33333333333331</v>
          </cell>
          <cell r="F30">
            <v>172810.01</v>
          </cell>
          <cell r="J30">
            <v>24433048.16</v>
          </cell>
          <cell r="N30">
            <v>82451.899999999994</v>
          </cell>
        </row>
        <row r="51">
          <cell r="D51">
            <v>413</v>
          </cell>
          <cell r="E51">
            <v>413</v>
          </cell>
          <cell r="F51">
            <v>214755.87</v>
          </cell>
          <cell r="J51">
            <v>10121332.160000004</v>
          </cell>
          <cell r="N51">
            <v>102465.29999999999</v>
          </cell>
        </row>
        <row r="72">
          <cell r="D72">
            <v>58.333333333333336</v>
          </cell>
          <cell r="E72">
            <v>58.333333333333336</v>
          </cell>
          <cell r="F72">
            <v>30332.75</v>
          </cell>
          <cell r="J72">
            <v>1298361.4900000002</v>
          </cell>
          <cell r="N72">
            <v>14472.500000000002</v>
          </cell>
        </row>
        <row r="114">
          <cell r="D114">
            <v>3</v>
          </cell>
          <cell r="E114">
            <v>3</v>
          </cell>
          <cell r="F114">
            <v>1559.97</v>
          </cell>
          <cell r="J114">
            <v>33570.300000000003</v>
          </cell>
          <cell r="N114">
            <v>744.30000000000007</v>
          </cell>
        </row>
      </sheetData>
      <sheetData sheetId="6"/>
      <sheetData sheetId="7">
        <row r="30">
          <cell r="D30">
            <v>19.333333333333332</v>
          </cell>
          <cell r="E30">
            <v>19</v>
          </cell>
          <cell r="F30">
            <v>8509</v>
          </cell>
          <cell r="G30">
            <v>90</v>
          </cell>
          <cell r="H30">
            <v>1626</v>
          </cell>
          <cell r="J30">
            <v>271105</v>
          </cell>
          <cell r="K30">
            <v>4074</v>
          </cell>
          <cell r="L30">
            <v>49780</v>
          </cell>
        </row>
        <row r="51">
          <cell r="D51">
            <v>421.33333333333331</v>
          </cell>
          <cell r="E51">
            <v>420.66666666666669</v>
          </cell>
          <cell r="F51">
            <v>199653</v>
          </cell>
          <cell r="G51">
            <v>11442</v>
          </cell>
          <cell r="H51">
            <v>22459</v>
          </cell>
          <cell r="J51">
            <v>6292589</v>
          </cell>
          <cell r="K51">
            <v>536323</v>
          </cell>
          <cell r="L51">
            <v>2037850</v>
          </cell>
        </row>
        <row r="72">
          <cell r="D72">
            <v>245.33333333333334</v>
          </cell>
          <cell r="E72">
            <v>249</v>
          </cell>
          <cell r="F72">
            <v>116225</v>
          </cell>
          <cell r="G72">
            <v>10229</v>
          </cell>
          <cell r="H72">
            <v>12137</v>
          </cell>
          <cell r="J72">
            <v>3863060</v>
          </cell>
          <cell r="K72">
            <v>513291</v>
          </cell>
          <cell r="L72">
            <v>409063</v>
          </cell>
        </row>
        <row r="93">
          <cell r="D93">
            <v>71.333333333333329</v>
          </cell>
          <cell r="E93">
            <v>71.333333333333329</v>
          </cell>
          <cell r="F93">
            <v>33078</v>
          </cell>
          <cell r="G93">
            <v>2526</v>
          </cell>
          <cell r="H93">
            <v>3421</v>
          </cell>
          <cell r="J93">
            <v>1387310</v>
          </cell>
          <cell r="K93">
            <v>149447</v>
          </cell>
          <cell r="L93">
            <v>171085</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P45"/>
  <sheetViews>
    <sheetView showGridLines="0" topLeftCell="A31" workbookViewId="0">
      <selection activeCell="A31" sqref="A1:XFD1048576"/>
    </sheetView>
  </sheetViews>
  <sheetFormatPr defaultColWidth="9.77734375" defaultRowHeight="10.5" x14ac:dyDescent="0.25"/>
  <cols>
    <col min="1" max="1" width="5.77734375" style="91" customWidth="1"/>
    <col min="2" max="2" width="37.33203125" style="91" customWidth="1"/>
    <col min="3" max="8" width="15.77734375" style="91" customWidth="1"/>
    <col min="9" max="16384" width="9.77734375" style="91"/>
  </cols>
  <sheetData>
    <row r="1" spans="1:8" s="58" customFormat="1" ht="13" x14ac:dyDescent="0.35">
      <c r="A1" s="61" t="s">
        <v>0</v>
      </c>
      <c r="B1" s="62"/>
      <c r="C1" s="62"/>
      <c r="D1" s="62"/>
    </row>
    <row r="2" spans="1:8" s="58" customFormat="1" x14ac:dyDescent="0.25">
      <c r="A2" s="63" t="s">
        <v>1</v>
      </c>
      <c r="B2" s="62"/>
      <c r="C2" s="62"/>
      <c r="D2" s="62"/>
      <c r="F2" s="64"/>
      <c r="G2" s="64"/>
      <c r="H2" s="66" t="s">
        <v>2</v>
      </c>
    </row>
    <row r="3" spans="1:8" s="58" customFormat="1" x14ac:dyDescent="0.25">
      <c r="A3" s="63" t="s">
        <v>3</v>
      </c>
      <c r="B3" s="62"/>
      <c r="C3" s="62"/>
      <c r="D3" s="62"/>
      <c r="F3" s="64"/>
      <c r="G3" s="64"/>
      <c r="H3" s="64" t="s">
        <v>4</v>
      </c>
    </row>
    <row r="4" spans="1:8" s="58" customFormat="1" x14ac:dyDescent="0.25">
      <c r="A4" s="63" t="s">
        <v>5</v>
      </c>
      <c r="B4" s="62"/>
      <c r="C4" s="62"/>
      <c r="D4" s="62"/>
      <c r="F4" s="64"/>
      <c r="G4" s="64"/>
      <c r="H4" s="64" t="s">
        <v>6</v>
      </c>
    </row>
    <row r="5" spans="1:8" s="58" customFormat="1" ht="15" customHeight="1" x14ac:dyDescent="0.35">
      <c r="A5" s="63" t="s">
        <v>7</v>
      </c>
      <c r="B5" s="62"/>
      <c r="C5" s="62"/>
      <c r="D5" s="62"/>
      <c r="E5" s="92"/>
      <c r="F5" s="92"/>
    </row>
    <row r="6" spans="1:8" s="58" customFormat="1" ht="15" customHeight="1" x14ac:dyDescent="0.25"/>
    <row r="7" spans="1:8" s="67" customFormat="1" ht="11.25" customHeight="1" x14ac:dyDescent="0.25">
      <c r="A7" s="68" t="s">
        <v>8</v>
      </c>
    </row>
    <row r="8" spans="1:8" s="58" customFormat="1" ht="11.25" customHeight="1" x14ac:dyDescent="0.25">
      <c r="B8" s="71" t="s">
        <v>9</v>
      </c>
      <c r="C8" s="62"/>
      <c r="D8" s="62"/>
      <c r="E8" s="62"/>
      <c r="F8" s="62"/>
    </row>
    <row r="9" spans="1:8" x14ac:dyDescent="0.25">
      <c r="G9" s="93"/>
    </row>
    <row r="10" spans="1:8" ht="13" x14ac:dyDescent="0.35">
      <c r="A10" s="94"/>
      <c r="B10" s="64" t="s">
        <v>10</v>
      </c>
      <c r="C10" s="95">
        <v>3199</v>
      </c>
      <c r="D10" s="96"/>
      <c r="E10" s="58"/>
      <c r="F10" s="64" t="s">
        <v>11</v>
      </c>
      <c r="G10" s="97" t="s">
        <v>168</v>
      </c>
      <c r="H10" s="98"/>
    </row>
    <row r="11" spans="1:8" s="58" customFormat="1" ht="9" customHeight="1" x14ac:dyDescent="0.25">
      <c r="C11" s="71" t="s">
        <v>12</v>
      </c>
      <c r="D11" s="62"/>
    </row>
    <row r="12" spans="1:8" s="58" customFormat="1" x14ac:dyDescent="0.25"/>
    <row r="13" spans="1:8" s="67" customFormat="1" ht="12" customHeight="1" x14ac:dyDescent="0.25">
      <c r="A13" s="72"/>
      <c r="B13" s="72"/>
      <c r="C13" s="72"/>
      <c r="D13" s="72"/>
      <c r="E13" s="73" t="s">
        <v>13</v>
      </c>
      <c r="F13" s="74"/>
      <c r="G13" s="74"/>
      <c r="H13" s="75"/>
    </row>
    <row r="14" spans="1:8" s="58" customFormat="1" ht="3" customHeight="1" x14ac:dyDescent="0.25">
      <c r="A14" s="76"/>
      <c r="B14" s="76"/>
      <c r="C14" s="76"/>
      <c r="D14" s="76"/>
      <c r="E14" s="77"/>
      <c r="F14" s="77"/>
      <c r="G14" s="77"/>
      <c r="H14" s="77"/>
    </row>
    <row r="15" spans="1:8" s="58" customFormat="1" ht="9" customHeight="1" x14ac:dyDescent="0.25">
      <c r="A15" s="76"/>
      <c r="B15" s="76"/>
      <c r="C15" s="76"/>
      <c r="D15" s="78" t="s">
        <v>14</v>
      </c>
      <c r="E15" s="76"/>
      <c r="F15" s="76"/>
      <c r="G15" s="76"/>
      <c r="H15" s="76"/>
    </row>
    <row r="16" spans="1:8" s="58" customFormat="1" ht="9" customHeight="1" x14ac:dyDescent="0.25">
      <c r="A16" s="76"/>
      <c r="B16" s="76"/>
      <c r="C16" s="78" t="s">
        <v>15</v>
      </c>
      <c r="D16" s="78" t="s">
        <v>16</v>
      </c>
      <c r="E16" s="78" t="s">
        <v>17</v>
      </c>
      <c r="F16" s="76"/>
      <c r="G16" s="76"/>
      <c r="H16" s="76"/>
    </row>
    <row r="17" spans="1:16" s="58" customFormat="1" ht="9" customHeight="1" x14ac:dyDescent="0.25">
      <c r="A17" s="76"/>
      <c r="B17" s="76"/>
      <c r="C17" s="78" t="s">
        <v>18</v>
      </c>
      <c r="D17" s="78" t="s">
        <v>19</v>
      </c>
      <c r="E17" s="78" t="s">
        <v>20</v>
      </c>
      <c r="F17" s="78" t="s">
        <v>21</v>
      </c>
      <c r="G17" s="78" t="s">
        <v>22</v>
      </c>
      <c r="H17" s="78" t="s">
        <v>23</v>
      </c>
    </row>
    <row r="18" spans="1:16" s="58" customFormat="1" ht="9" customHeight="1" x14ac:dyDescent="0.25">
      <c r="A18" s="78" t="s">
        <v>24</v>
      </c>
      <c r="B18" s="76"/>
      <c r="C18" s="78" t="s">
        <v>16</v>
      </c>
      <c r="D18" s="78" t="s">
        <v>25</v>
      </c>
      <c r="E18" s="78" t="s">
        <v>26</v>
      </c>
      <c r="F18" s="78" t="s">
        <v>27</v>
      </c>
      <c r="G18" s="78" t="s">
        <v>28</v>
      </c>
      <c r="H18" s="78" t="s">
        <v>29</v>
      </c>
    </row>
    <row r="19" spans="1:16" s="58" customFormat="1" ht="9" customHeight="1" x14ac:dyDescent="0.25">
      <c r="A19" s="78" t="s">
        <v>30</v>
      </c>
      <c r="B19" s="78" t="s">
        <v>31</v>
      </c>
      <c r="C19" s="78" t="s">
        <v>32</v>
      </c>
      <c r="D19" s="78" t="s">
        <v>33</v>
      </c>
      <c r="E19" s="78" t="s">
        <v>34</v>
      </c>
      <c r="F19" s="78" t="s">
        <v>35</v>
      </c>
      <c r="G19" s="78" t="s">
        <v>36</v>
      </c>
      <c r="H19" s="78" t="s">
        <v>37</v>
      </c>
    </row>
    <row r="20" spans="1:16" s="58" customFormat="1" x14ac:dyDescent="0.25">
      <c r="A20" s="76"/>
      <c r="B20" s="78" t="s">
        <v>38</v>
      </c>
      <c r="C20" s="78" t="s">
        <v>39</v>
      </c>
      <c r="D20" s="78" t="s">
        <v>40</v>
      </c>
      <c r="E20" s="78" t="s">
        <v>41</v>
      </c>
      <c r="F20" s="78" t="s">
        <v>42</v>
      </c>
      <c r="G20" s="78" t="s">
        <v>43</v>
      </c>
      <c r="H20" s="78" t="s">
        <v>44</v>
      </c>
    </row>
    <row r="21" spans="1:16" s="58" customFormat="1" ht="5.15" customHeight="1" x14ac:dyDescent="0.25">
      <c r="A21" s="79"/>
      <c r="B21" s="79"/>
      <c r="C21" s="79"/>
      <c r="D21" s="79"/>
      <c r="E21" s="79"/>
      <c r="F21" s="79"/>
      <c r="G21" s="79"/>
      <c r="H21" s="79"/>
    </row>
    <row r="22" spans="1:16" ht="15" customHeight="1" x14ac:dyDescent="0.35">
      <c r="A22" s="56">
        <v>100</v>
      </c>
      <c r="B22" s="57" t="s">
        <v>45</v>
      </c>
      <c r="C22" s="45">
        <f>ROUND('[1]Mgmt rpt'!$D$30,0)</f>
        <v>389</v>
      </c>
      <c r="D22" s="45">
        <f>ROUND('[1]Mgmt rpt'!$E$30,0)</f>
        <v>389</v>
      </c>
      <c r="E22" s="45">
        <f>ROUND('[1]Mgmt rpt'!$F$30+'[1]Mgmt rpt'!$N$30,0)</f>
        <v>298531</v>
      </c>
      <c r="F22" s="99"/>
      <c r="G22" s="100"/>
      <c r="H22" s="60">
        <f>SUM(E22:G22)</f>
        <v>298531</v>
      </c>
      <c r="K22" s="101"/>
      <c r="L22" s="101"/>
      <c r="M22" s="101"/>
      <c r="N22" s="101"/>
      <c r="O22" s="101"/>
      <c r="P22" s="101"/>
    </row>
    <row r="23" spans="1:16" ht="15" customHeight="1" x14ac:dyDescent="0.35">
      <c r="A23" s="56" t="s">
        <v>46</v>
      </c>
      <c r="B23" s="57" t="s">
        <v>47</v>
      </c>
      <c r="C23" s="45">
        <f>ROUND('[1]Mgmt rpt'!$D$51+'[1]Union rpt'!$D$30,0)</f>
        <v>463</v>
      </c>
      <c r="D23" s="45">
        <f>ROUND('[1]Mgmt rpt'!$E$51+'[1]Union rpt'!$E$30,0)</f>
        <v>463</v>
      </c>
      <c r="E23" s="45">
        <f>ROUND('[1]Mgmt rpt'!$F$51+'[1]Union rpt'!$F$30+'[1]Mgmt rpt'!$N$51,0)</f>
        <v>359009</v>
      </c>
      <c r="F23" s="45">
        <f>ROUND('[1]Union rpt'!$G$30,0)</f>
        <v>876</v>
      </c>
      <c r="G23" s="45">
        <f>ROUND('[1]Union rpt'!$H$30,0)</f>
        <v>3090</v>
      </c>
      <c r="H23" s="60">
        <f>SUM(E23:G23)</f>
        <v>362975</v>
      </c>
      <c r="K23" s="101"/>
      <c r="L23" s="101"/>
      <c r="M23" s="101"/>
      <c r="N23" s="101"/>
      <c r="O23" s="101"/>
      <c r="P23" s="101"/>
    </row>
    <row r="24" spans="1:16" ht="15" customHeight="1" x14ac:dyDescent="0.35">
      <c r="A24" s="56" t="s">
        <v>48</v>
      </c>
      <c r="B24" s="57" t="s">
        <v>49</v>
      </c>
      <c r="C24" s="45">
        <f>ROUND('[1]Mgmt rpt'!$D$72+'[1]Union rpt'!$D$51,0)</f>
        <v>423</v>
      </c>
      <c r="D24" s="45">
        <f>ROUND('[1]Mgmt rpt'!$E$72+'[1]Union rpt'!$E$51,0)</f>
        <v>427</v>
      </c>
      <c r="E24" s="45">
        <f>ROUND('[1]Mgmt rpt'!$F$72+'[1]Union rpt'!$F$51+'[1]Mgmt rpt'!$N$72,0)</f>
        <v>192160</v>
      </c>
      <c r="F24" s="45">
        <f>ROUND('[1]Union rpt'!$G$51,0)</f>
        <v>13361</v>
      </c>
      <c r="G24" s="45">
        <f>ROUND('[1]Union rpt'!$H$51,0)</f>
        <v>38463</v>
      </c>
      <c r="H24" s="60">
        <f>SUM(E24:G24)</f>
        <v>243984</v>
      </c>
      <c r="K24" s="101"/>
      <c r="L24" s="101"/>
      <c r="M24" s="101"/>
      <c r="N24" s="101"/>
      <c r="O24" s="101"/>
      <c r="P24" s="101"/>
    </row>
    <row r="25" spans="1:16" ht="15" customHeight="1" x14ac:dyDescent="0.35">
      <c r="A25" s="56" t="s">
        <v>50</v>
      </c>
      <c r="B25" s="57" t="s">
        <v>51</v>
      </c>
      <c r="C25" s="45">
        <f>ROUND('[1]Union rpt'!$D$72,0)</f>
        <v>246</v>
      </c>
      <c r="D25" s="45">
        <f>ROUND('[1]Union rpt'!$E$72,0)</f>
        <v>246</v>
      </c>
      <c r="E25" s="45">
        <f>ROUND('[1]Union rpt'!$F$72,0)</f>
        <v>110638</v>
      </c>
      <c r="F25" s="45">
        <f>ROUND('[1]Union rpt'!$G$72,0)</f>
        <v>8640</v>
      </c>
      <c r="G25" s="45">
        <f>ROUND('[1]Union rpt'!$H$72,0)</f>
        <v>18232</v>
      </c>
      <c r="H25" s="60">
        <f>SUM(E25:G25)</f>
        <v>137510</v>
      </c>
      <c r="K25" s="101"/>
      <c r="L25" s="101"/>
      <c r="M25" s="101"/>
      <c r="N25" s="101"/>
      <c r="O25" s="101"/>
      <c r="P25" s="101"/>
    </row>
    <row r="26" spans="1:16" ht="15" customHeight="1" x14ac:dyDescent="0.35">
      <c r="A26" s="56" t="s">
        <v>52</v>
      </c>
      <c r="B26" s="57" t="s">
        <v>53</v>
      </c>
      <c r="C26" s="45">
        <f>ROUND(('[1]Mgmt rpt'!$D$114 + '[1]Union rpt'!$D$93),0)</f>
        <v>71</v>
      </c>
      <c r="D26" s="45">
        <f>ROUND(('[1]Mgmt rpt'!$E$114 + '[1]Union rpt'!$E$93),0)</f>
        <v>72</v>
      </c>
      <c r="E26" s="45">
        <f>ROUND(('[1]Mgmt rpt'!$F$114 + '[1]Mgmt rpt'!$N$114 + '[1]Union rpt'!$F$93),0)</f>
        <v>34131</v>
      </c>
      <c r="F26" s="45">
        <f>ROUND('[1]Union rpt'!$G$93,0)</f>
        <v>2309</v>
      </c>
      <c r="G26" s="45">
        <f>ROUND('[1]Union rpt'!$H$93,0)</f>
        <v>3568</v>
      </c>
      <c r="H26" s="60">
        <f>SUM(E26:G26)</f>
        <v>40008</v>
      </c>
      <c r="K26" s="101"/>
      <c r="L26" s="101"/>
      <c r="M26" s="101"/>
      <c r="N26" s="101"/>
      <c r="O26" s="101"/>
      <c r="P26" s="101"/>
    </row>
    <row r="27" spans="1:16" s="58" customFormat="1" ht="20.149999999999999" customHeight="1" x14ac:dyDescent="0.35">
      <c r="A27" s="56" t="s">
        <v>54</v>
      </c>
      <c r="B27" s="57" t="s">
        <v>55</v>
      </c>
      <c r="C27" s="60">
        <f t="shared" ref="C27:H27" si="0">SUM(C22:C26)</f>
        <v>1592</v>
      </c>
      <c r="D27" s="60">
        <f>SUM(D22:D26)</f>
        <v>1597</v>
      </c>
      <c r="E27" s="60">
        <f>SUM(E22:E26)</f>
        <v>994469</v>
      </c>
      <c r="F27" s="60">
        <f t="shared" si="0"/>
        <v>25186</v>
      </c>
      <c r="G27" s="60">
        <f t="shared" si="0"/>
        <v>63353</v>
      </c>
      <c r="H27" s="60">
        <f t="shared" si="0"/>
        <v>1083008</v>
      </c>
    </row>
    <row r="28" spans="1:16" s="58" customFormat="1" ht="25" customHeight="1" x14ac:dyDescent="0.25"/>
    <row r="29" spans="1:16" s="67" customFormat="1" ht="15" customHeight="1" x14ac:dyDescent="0.25">
      <c r="A29" s="72"/>
      <c r="B29" s="72"/>
      <c r="C29" s="73" t="s">
        <v>56</v>
      </c>
      <c r="D29" s="74"/>
      <c r="E29" s="74"/>
      <c r="F29" s="74"/>
      <c r="G29" s="74"/>
      <c r="H29" s="75"/>
    </row>
    <row r="30" spans="1:16" s="58" customFormat="1" ht="4" customHeight="1" x14ac:dyDescent="0.25">
      <c r="A30" s="76"/>
      <c r="B30" s="76"/>
      <c r="C30" s="77"/>
      <c r="D30" s="77"/>
      <c r="E30" s="102"/>
      <c r="F30" s="103"/>
      <c r="G30" s="102"/>
      <c r="H30" s="103"/>
    </row>
    <row r="31" spans="1:16" s="58" customFormat="1" x14ac:dyDescent="0.25">
      <c r="A31" s="76"/>
      <c r="B31" s="76"/>
      <c r="C31" s="78" t="s">
        <v>57</v>
      </c>
      <c r="D31" s="78" t="s">
        <v>21</v>
      </c>
      <c r="E31" s="104" t="s">
        <v>22</v>
      </c>
      <c r="F31" s="105"/>
      <c r="G31" s="104" t="s">
        <v>23</v>
      </c>
      <c r="H31" s="105"/>
    </row>
    <row r="32" spans="1:16" s="58" customFormat="1" x14ac:dyDescent="0.25">
      <c r="A32" s="76"/>
      <c r="B32" s="76"/>
      <c r="C32" s="78" t="s">
        <v>58</v>
      </c>
      <c r="D32" s="78" t="s">
        <v>27</v>
      </c>
      <c r="E32" s="104" t="s">
        <v>59</v>
      </c>
      <c r="F32" s="105"/>
      <c r="G32" s="104" t="s">
        <v>60</v>
      </c>
      <c r="H32" s="105"/>
    </row>
    <row r="33" spans="1:8" s="58" customFormat="1" x14ac:dyDescent="0.25">
      <c r="A33" s="76"/>
      <c r="B33" s="76"/>
      <c r="C33" s="78" t="s">
        <v>61</v>
      </c>
      <c r="D33" s="78" t="s">
        <v>62</v>
      </c>
      <c r="E33" s="104" t="s">
        <v>63</v>
      </c>
      <c r="F33" s="105"/>
      <c r="G33" s="104" t="s">
        <v>64</v>
      </c>
      <c r="H33" s="105"/>
    </row>
    <row r="34" spans="1:8" s="58" customFormat="1" x14ac:dyDescent="0.25">
      <c r="A34" s="76"/>
      <c r="B34" s="76"/>
      <c r="C34" s="78" t="s">
        <v>65</v>
      </c>
      <c r="D34" s="78" t="s">
        <v>66</v>
      </c>
      <c r="E34" s="104" t="s">
        <v>67</v>
      </c>
      <c r="F34" s="105"/>
      <c r="G34" s="104" t="s">
        <v>68</v>
      </c>
      <c r="H34" s="105"/>
    </row>
    <row r="35" spans="1:8" s="58" customFormat="1" ht="4" customHeight="1" x14ac:dyDescent="0.25">
      <c r="A35" s="79"/>
      <c r="B35" s="79"/>
      <c r="C35" s="79"/>
      <c r="D35" s="79"/>
      <c r="E35" s="106"/>
      <c r="F35" s="107"/>
      <c r="G35" s="106"/>
      <c r="H35" s="107"/>
    </row>
    <row r="36" spans="1:8" ht="15" customHeight="1" x14ac:dyDescent="0.35">
      <c r="A36" s="56" t="s">
        <v>69</v>
      </c>
      <c r="B36" s="57" t="s">
        <v>45</v>
      </c>
      <c r="C36" s="45">
        <f>ROUND('[1]Mgmt rpt'!$J$30/1000,0)</f>
        <v>13024</v>
      </c>
      <c r="D36" s="60"/>
      <c r="E36" s="99"/>
      <c r="F36" s="100"/>
      <c r="G36" s="99"/>
      <c r="H36" s="108">
        <f t="shared" ref="H36:H41" si="1">SUM(C36:G36)</f>
        <v>13024</v>
      </c>
    </row>
    <row r="37" spans="1:8" ht="15" customHeight="1" x14ac:dyDescent="0.35">
      <c r="A37" s="56" t="s">
        <v>46</v>
      </c>
      <c r="B37" s="57" t="s">
        <v>47</v>
      </c>
      <c r="C37" s="45">
        <f>ROUND('[1]Union rpt'!$J$30/1000+'[1]Mgmt rpt'!$J$51/1000,0)</f>
        <v>10738</v>
      </c>
      <c r="D37" s="45">
        <f>ROUND('[1]Union rpt'!$K$30/1000,0)</f>
        <v>30</v>
      </c>
      <c r="E37" s="46"/>
      <c r="F37" s="45">
        <f>ROUND('[1]Union rpt'!$L$30/1000,0)</f>
        <v>76</v>
      </c>
      <c r="G37" s="99"/>
      <c r="H37" s="108">
        <f t="shared" si="1"/>
        <v>10844</v>
      </c>
    </row>
    <row r="38" spans="1:8" ht="15" customHeight="1" x14ac:dyDescent="0.35">
      <c r="A38" s="56" t="s">
        <v>48</v>
      </c>
      <c r="B38" s="57" t="s">
        <v>49</v>
      </c>
      <c r="C38" s="45">
        <f>ROUND('[1]Mgmt rpt'!$J$72/1000+'[1]Union rpt'!$J$51/1000,0)</f>
        <v>6045</v>
      </c>
      <c r="D38" s="45">
        <f>ROUND('[1]Union rpt'!$K$51/1000,0)</f>
        <v>622</v>
      </c>
      <c r="E38" s="47"/>
      <c r="F38" s="45">
        <f>ROUND('[1]Union rpt'!$L$51/1000,0)</f>
        <v>2655</v>
      </c>
      <c r="G38" s="99"/>
      <c r="H38" s="108">
        <f t="shared" si="1"/>
        <v>9322</v>
      </c>
    </row>
    <row r="39" spans="1:8" ht="15" customHeight="1" x14ac:dyDescent="0.35">
      <c r="A39" s="56" t="s">
        <v>50</v>
      </c>
      <c r="B39" s="57" t="s">
        <v>51</v>
      </c>
      <c r="C39" s="45">
        <f>ROUND('[1]Union rpt'!$J$72/1000,0)</f>
        <v>3676</v>
      </c>
      <c r="D39" s="45">
        <f>ROUND('[1]Union rpt'!$K$72/1000,0)</f>
        <v>426</v>
      </c>
      <c r="E39" s="47"/>
      <c r="F39" s="45">
        <f>ROUND('[1]Union rpt'!$L$72/1000,0)</f>
        <v>571</v>
      </c>
      <c r="G39" s="99"/>
      <c r="H39" s="108">
        <f t="shared" si="1"/>
        <v>4673</v>
      </c>
    </row>
    <row r="40" spans="1:8" ht="15" customHeight="1" x14ac:dyDescent="0.35">
      <c r="A40" s="56" t="s">
        <v>52</v>
      </c>
      <c r="B40" s="57" t="s">
        <v>53</v>
      </c>
      <c r="C40" s="45">
        <f>ROUND(('[1]Mgmt rpt'!$J$114/1000 + '[1]Union rpt'!$J$93/1000),0)</f>
        <v>1375</v>
      </c>
      <c r="D40" s="45">
        <f>ROUND('[1]Union rpt'!$K$93/1000,0)</f>
        <v>134</v>
      </c>
      <c r="E40" s="48"/>
      <c r="F40" s="45">
        <f>ROUND('[1]Union rpt'!$L$93/1000,0)</f>
        <v>171</v>
      </c>
      <c r="G40" s="99"/>
      <c r="H40" s="108">
        <f t="shared" si="1"/>
        <v>1680</v>
      </c>
    </row>
    <row r="41" spans="1:8" s="58" customFormat="1" ht="20.149999999999999" customHeight="1" x14ac:dyDescent="0.35">
      <c r="A41" s="56" t="s">
        <v>54</v>
      </c>
      <c r="B41" s="57" t="s">
        <v>55</v>
      </c>
      <c r="C41" s="44">
        <f>SUM(C36:C40)</f>
        <v>34858</v>
      </c>
      <c r="D41" s="44">
        <f>SUM(D36:D40)</f>
        <v>1212</v>
      </c>
      <c r="E41" s="109"/>
      <c r="F41" s="108">
        <f>SUM(F36:F40)</f>
        <v>3473</v>
      </c>
      <c r="G41" s="99"/>
      <c r="H41" s="108">
        <f t="shared" si="1"/>
        <v>39543</v>
      </c>
    </row>
    <row r="42" spans="1:8" s="58" customFormat="1" x14ac:dyDescent="0.25"/>
    <row r="43" spans="1:8" s="58" customFormat="1" ht="11" x14ac:dyDescent="0.25">
      <c r="A43" s="89">
        <v>1</v>
      </c>
      <c r="B43" s="90" t="s">
        <v>70</v>
      </c>
    </row>
    <row r="44" spans="1:8" s="58" customFormat="1" ht="11" x14ac:dyDescent="0.25">
      <c r="A44" s="89">
        <v>2</v>
      </c>
      <c r="B44" s="90" t="s">
        <v>71</v>
      </c>
    </row>
    <row r="45" spans="1:8" s="58" customFormat="1" x14ac:dyDescent="0.25"/>
  </sheetData>
  <phoneticPr fontId="10" type="noConversion"/>
  <printOptions horizontalCentered="1" gridLinesSet="0"/>
  <pageMargins left="0.5" right="0.5" top="0.5" bottom="0.5" header="0" footer="0"/>
  <pageSetup orientation="landscape" horizontalDpi="300" r:id="rId1"/>
  <headerFooter alignWithMargins="0"/>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dimension ref="A1:O45"/>
  <sheetViews>
    <sheetView showGridLines="0" topLeftCell="A3" zoomScaleNormal="100" workbookViewId="0">
      <selection activeCell="D39" sqref="D39"/>
    </sheetView>
  </sheetViews>
  <sheetFormatPr defaultColWidth="9.77734375" defaultRowHeight="10.5" x14ac:dyDescent="0.25"/>
  <cols>
    <col min="1" max="1" width="5.77734375" customWidth="1"/>
    <col min="2" max="2" width="37.33203125" customWidth="1"/>
    <col min="3" max="8" width="15.77734375" customWidth="1"/>
    <col min="9" max="9" width="24.109375" customWidth="1"/>
    <col min="10" max="10" width="20.33203125" customWidth="1"/>
    <col min="11" max="11" width="26.6640625" customWidth="1"/>
    <col min="12" max="12" width="22.77734375" bestFit="1" customWidth="1"/>
    <col min="13" max="13" width="18" customWidth="1"/>
    <col min="14" max="14" width="18.6640625" bestFit="1" customWidth="1"/>
  </cols>
  <sheetData>
    <row r="1" spans="1:8" s="8" customFormat="1" ht="13" x14ac:dyDescent="0.35">
      <c r="A1" s="6" t="s">
        <v>0</v>
      </c>
      <c r="B1" s="7"/>
      <c r="C1" s="7"/>
      <c r="D1" s="7"/>
    </row>
    <row r="2" spans="1:8" s="8" customFormat="1" x14ac:dyDescent="0.25">
      <c r="A2" s="9" t="s">
        <v>1</v>
      </c>
      <c r="B2" s="7"/>
      <c r="C2" s="7"/>
      <c r="D2" s="7"/>
      <c r="F2" s="10"/>
      <c r="G2" s="10"/>
      <c r="H2" s="11" t="s">
        <v>2</v>
      </c>
    </row>
    <row r="3" spans="1:8" s="8" customFormat="1" x14ac:dyDescent="0.25">
      <c r="A3" s="9" t="s">
        <v>3</v>
      </c>
      <c r="B3" s="7"/>
      <c r="C3" s="7"/>
      <c r="D3" s="7"/>
      <c r="F3" s="10"/>
      <c r="G3" s="10"/>
      <c r="H3" s="10" t="s">
        <v>4</v>
      </c>
    </row>
    <row r="4" spans="1:8" s="8" customFormat="1" x14ac:dyDescent="0.25">
      <c r="A4" s="9" t="s">
        <v>5</v>
      </c>
      <c r="B4" s="7"/>
      <c r="C4" s="7"/>
      <c r="D4" s="7"/>
      <c r="F4" s="10"/>
      <c r="G4" s="10"/>
      <c r="H4" s="10" t="s">
        <v>6</v>
      </c>
    </row>
    <row r="5" spans="1:8" s="8" customFormat="1" ht="15" customHeight="1" x14ac:dyDescent="0.35">
      <c r="A5" s="9" t="s">
        <v>7</v>
      </c>
      <c r="B5" s="7"/>
      <c r="C5" s="7"/>
      <c r="D5" s="7"/>
      <c r="E5" s="39"/>
      <c r="F5" s="39"/>
    </row>
    <row r="6" spans="1:8" s="8" customFormat="1" ht="15" customHeight="1" x14ac:dyDescent="0.25"/>
    <row r="7" spans="1:8" s="13" customFormat="1" ht="11.25" customHeight="1" x14ac:dyDescent="0.25">
      <c r="A7" s="12" t="s">
        <v>8</v>
      </c>
    </row>
    <row r="8" spans="1:8" s="8" customFormat="1" ht="11.25" customHeight="1" x14ac:dyDescent="0.25">
      <c r="B8" s="14" t="s">
        <v>9</v>
      </c>
      <c r="C8" s="7"/>
      <c r="D8" s="7"/>
      <c r="E8" s="7"/>
      <c r="F8" s="7"/>
    </row>
    <row r="9" spans="1:8" x14ac:dyDescent="0.25">
      <c r="G9" s="40"/>
    </row>
    <row r="10" spans="1:8" ht="13" x14ac:dyDescent="0.35">
      <c r="A10" s="38"/>
      <c r="B10" s="10" t="s">
        <v>10</v>
      </c>
      <c r="C10" s="4">
        <v>3199</v>
      </c>
      <c r="D10" s="37"/>
      <c r="E10" s="8"/>
      <c r="F10" s="10" t="s">
        <v>11</v>
      </c>
      <c r="G10" s="41" t="s">
        <v>120</v>
      </c>
      <c r="H10" s="5"/>
    </row>
    <row r="11" spans="1:8" s="8" customFormat="1" ht="9" customHeight="1" x14ac:dyDescent="0.25">
      <c r="C11" s="14" t="s">
        <v>12</v>
      </c>
      <c r="D11" s="7"/>
    </row>
    <row r="12" spans="1:8" s="8" customFormat="1" x14ac:dyDescent="0.25"/>
    <row r="13" spans="1:8" s="13" customFormat="1" ht="12" customHeight="1" x14ac:dyDescent="0.25">
      <c r="A13" s="15"/>
      <c r="B13" s="15"/>
      <c r="C13" s="15"/>
      <c r="D13" s="15"/>
      <c r="E13" s="16" t="s">
        <v>13</v>
      </c>
      <c r="F13" s="17"/>
      <c r="G13" s="17"/>
      <c r="H13" s="18"/>
    </row>
    <row r="14" spans="1:8" s="8" customFormat="1" ht="3" customHeight="1" x14ac:dyDescent="0.25">
      <c r="A14" s="19"/>
      <c r="B14" s="19"/>
      <c r="C14" s="19"/>
      <c r="D14" s="19"/>
      <c r="E14" s="20"/>
      <c r="F14" s="20"/>
      <c r="G14" s="20"/>
      <c r="H14" s="20"/>
    </row>
    <row r="15" spans="1:8" s="8" customFormat="1" ht="9" customHeight="1" x14ac:dyDescent="0.25">
      <c r="A15" s="19"/>
      <c r="B15" s="19"/>
      <c r="C15" s="19"/>
      <c r="D15" s="21" t="s">
        <v>14</v>
      </c>
      <c r="E15" s="19"/>
      <c r="F15" s="19"/>
      <c r="G15" s="19"/>
      <c r="H15" s="19"/>
    </row>
    <row r="16" spans="1:8" s="8" customFormat="1" ht="9" customHeight="1" x14ac:dyDescent="0.25">
      <c r="A16" s="19"/>
      <c r="B16" s="19"/>
      <c r="C16" s="21" t="s">
        <v>15</v>
      </c>
      <c r="D16" s="21" t="s">
        <v>16</v>
      </c>
      <c r="E16" s="21" t="s">
        <v>17</v>
      </c>
      <c r="F16" s="19"/>
      <c r="G16" s="19"/>
      <c r="H16" s="19"/>
    </row>
    <row r="17" spans="1:15" s="8" customFormat="1" ht="9" customHeight="1" x14ac:dyDescent="0.25">
      <c r="A17" s="19"/>
      <c r="B17" s="19"/>
      <c r="C17" s="21" t="s">
        <v>18</v>
      </c>
      <c r="D17" s="21" t="s">
        <v>19</v>
      </c>
      <c r="E17" s="21" t="s">
        <v>20</v>
      </c>
      <c r="F17" s="21" t="s">
        <v>21</v>
      </c>
      <c r="G17" s="21" t="s">
        <v>22</v>
      </c>
      <c r="H17" s="21" t="s">
        <v>23</v>
      </c>
    </row>
    <row r="18" spans="1:15" s="8" customFormat="1" ht="9" customHeight="1" x14ac:dyDescent="0.25">
      <c r="A18" s="21" t="s">
        <v>24</v>
      </c>
      <c r="B18" s="19"/>
      <c r="C18" s="21" t="s">
        <v>16</v>
      </c>
      <c r="D18" s="21" t="s">
        <v>25</v>
      </c>
      <c r="E18" s="21" t="s">
        <v>26</v>
      </c>
      <c r="F18" s="21" t="s">
        <v>27</v>
      </c>
      <c r="G18" s="21" t="s">
        <v>28</v>
      </c>
      <c r="H18" s="21" t="s">
        <v>29</v>
      </c>
    </row>
    <row r="19" spans="1:15" s="8" customFormat="1" ht="9" customHeight="1" x14ac:dyDescent="0.25">
      <c r="A19" s="21" t="s">
        <v>30</v>
      </c>
      <c r="B19" s="21" t="s">
        <v>31</v>
      </c>
      <c r="C19" s="21" t="s">
        <v>32</v>
      </c>
      <c r="D19" s="21" t="s">
        <v>33</v>
      </c>
      <c r="E19" s="21" t="s">
        <v>34</v>
      </c>
      <c r="F19" s="21" t="s">
        <v>35</v>
      </c>
      <c r="G19" s="21" t="s">
        <v>36</v>
      </c>
      <c r="H19" s="21" t="s">
        <v>37</v>
      </c>
    </row>
    <row r="20" spans="1:15" s="8" customFormat="1" x14ac:dyDescent="0.25">
      <c r="A20" s="19"/>
      <c r="B20" s="21" t="s">
        <v>38</v>
      </c>
      <c r="C20" s="21" t="s">
        <v>39</v>
      </c>
      <c r="D20" s="21" t="s">
        <v>40</v>
      </c>
      <c r="E20" s="21" t="s">
        <v>41</v>
      </c>
      <c r="F20" s="21" t="s">
        <v>42</v>
      </c>
      <c r="G20" s="21" t="s">
        <v>43</v>
      </c>
      <c r="H20" s="21" t="s">
        <v>44</v>
      </c>
    </row>
    <row r="21" spans="1:15" s="8" customFormat="1" ht="5.15" customHeight="1" x14ac:dyDescent="0.25">
      <c r="A21" s="22"/>
      <c r="B21" s="22"/>
      <c r="C21" s="22"/>
      <c r="D21" s="22"/>
      <c r="E21" s="22"/>
      <c r="F21" s="22"/>
      <c r="G21" s="22"/>
      <c r="H21" s="22"/>
    </row>
    <row r="22" spans="1:15" ht="246.75" customHeight="1" x14ac:dyDescent="0.35">
      <c r="A22" s="23">
        <v>100</v>
      </c>
      <c r="B22" s="24" t="s">
        <v>45</v>
      </c>
      <c r="C22" s="45">
        <f>ROUND('[2]Mgmt rpt'!$D$30,0)</f>
        <v>332</v>
      </c>
      <c r="D22" s="45">
        <f>ROUND('[2]Mgmt rpt'!$E$30,0)</f>
        <v>332</v>
      </c>
      <c r="E22" s="45">
        <f>ROUND('[2]Mgmt rpt'!$F$30+'[2]Mgmt rpt'!$N$30,0)</f>
        <v>255262</v>
      </c>
      <c r="F22" s="35"/>
      <c r="G22" s="36"/>
      <c r="H22" s="25">
        <f>SUM(E22:G22)</f>
        <v>255262</v>
      </c>
      <c r="I22" s="50" t="s">
        <v>145</v>
      </c>
      <c r="J22" s="50" t="s">
        <v>146</v>
      </c>
      <c r="K22" s="50" t="s">
        <v>147</v>
      </c>
      <c r="L22" s="51" t="s">
        <v>121</v>
      </c>
      <c r="M22" s="51" t="s">
        <v>121</v>
      </c>
      <c r="N22" s="51" t="s">
        <v>122</v>
      </c>
      <c r="O22" s="49"/>
    </row>
    <row r="23" spans="1:15" ht="179.5" x14ac:dyDescent="0.35">
      <c r="A23" s="23" t="s">
        <v>46</v>
      </c>
      <c r="B23" s="24" t="s">
        <v>47</v>
      </c>
      <c r="C23" s="45">
        <f>ROUND('[2]Mgmt rpt'!$D$51+'[2]Union rpt'!$D$30,0)</f>
        <v>432</v>
      </c>
      <c r="D23" s="45">
        <f>ROUND('[2]Mgmt rpt'!$E$51+'[2]Union rpt'!$E$30,0)</f>
        <v>432</v>
      </c>
      <c r="E23" s="45">
        <f>ROUND('[2]Mgmt rpt'!$F$51+'[2]Union rpt'!$F$30+'[2]Mgmt rpt'!$N$51,0)</f>
        <v>325730</v>
      </c>
      <c r="F23" s="45">
        <f>ROUND('[2]Union rpt'!$G$30,0)</f>
        <v>90</v>
      </c>
      <c r="G23" s="45">
        <f>ROUND('[2]Union rpt'!$H$30,0)</f>
        <v>1626</v>
      </c>
      <c r="H23" s="25">
        <f>SUM(E23:G23)</f>
        <v>327446</v>
      </c>
      <c r="I23" s="50" t="s">
        <v>148</v>
      </c>
      <c r="J23" s="50" t="s">
        <v>150</v>
      </c>
      <c r="K23" s="50" t="s">
        <v>151</v>
      </c>
      <c r="L23" s="50" t="s">
        <v>152</v>
      </c>
      <c r="M23" s="50" t="s">
        <v>153</v>
      </c>
      <c r="N23" s="51" t="s">
        <v>130</v>
      </c>
      <c r="O23" s="49"/>
    </row>
    <row r="24" spans="1:15" ht="179.5" x14ac:dyDescent="0.35">
      <c r="A24" s="23" t="s">
        <v>48</v>
      </c>
      <c r="B24" s="24" t="s">
        <v>49</v>
      </c>
      <c r="C24" s="45">
        <f>ROUND('[2]Mgmt rpt'!$D$72+'[2]Union rpt'!$D$51,0)</f>
        <v>480</v>
      </c>
      <c r="D24" s="45">
        <f>ROUND('[2]Mgmt rpt'!$E$72+'[2]Union rpt'!$E$51,0)</f>
        <v>479</v>
      </c>
      <c r="E24" s="45">
        <f>ROUND('[2]Mgmt rpt'!$F$72+'[2]Union rpt'!$F$51+'[2]Mgmt rpt'!$N$72,0)</f>
        <v>244458</v>
      </c>
      <c r="F24" s="45">
        <f>ROUND('[2]Union rpt'!$G$51,0)</f>
        <v>11442</v>
      </c>
      <c r="G24" s="45">
        <f>ROUND('[2]Union rpt'!$H$51,0)</f>
        <v>22459</v>
      </c>
      <c r="H24" s="25">
        <f>SUM(E24:G24)</f>
        <v>278359</v>
      </c>
      <c r="I24" s="50" t="s">
        <v>149</v>
      </c>
      <c r="J24" s="50" t="s">
        <v>126</v>
      </c>
      <c r="K24" s="50" t="s">
        <v>138</v>
      </c>
      <c r="L24" s="50" t="s">
        <v>154</v>
      </c>
      <c r="M24" s="50" t="s">
        <v>155</v>
      </c>
      <c r="N24" s="51" t="s">
        <v>130</v>
      </c>
      <c r="O24" s="49"/>
    </row>
    <row r="25" spans="1:15" ht="137.5" x14ac:dyDescent="0.35">
      <c r="A25" s="23" t="s">
        <v>50</v>
      </c>
      <c r="B25" s="24" t="s">
        <v>51</v>
      </c>
      <c r="C25" s="45">
        <f>ROUND('[2]Union rpt'!$D$72,0)</f>
        <v>245</v>
      </c>
      <c r="D25" s="45">
        <f>ROUND('[2]Union rpt'!$E$72,0)</f>
        <v>249</v>
      </c>
      <c r="E25" s="45">
        <f>ROUND('[2]Union rpt'!$F$72,0)</f>
        <v>116225</v>
      </c>
      <c r="F25" s="45">
        <f>ROUND('[2]Union rpt'!$G$72,0)</f>
        <v>10229</v>
      </c>
      <c r="G25" s="45">
        <f>ROUND('[2]Union rpt'!$H$72,0)</f>
        <v>12137</v>
      </c>
      <c r="H25" s="25">
        <f>SUM(E25:G25)</f>
        <v>138591</v>
      </c>
      <c r="I25" s="50" t="s">
        <v>125</v>
      </c>
      <c r="J25" s="50" t="s">
        <v>127</v>
      </c>
      <c r="K25" s="50" t="s">
        <v>158</v>
      </c>
      <c r="L25" s="50" t="s">
        <v>157</v>
      </c>
      <c r="M25" s="50" t="s">
        <v>156</v>
      </c>
      <c r="N25" s="51" t="s">
        <v>130</v>
      </c>
      <c r="O25" s="49"/>
    </row>
    <row r="26" spans="1:15" ht="190" x14ac:dyDescent="0.35">
      <c r="A26" s="23" t="s">
        <v>52</v>
      </c>
      <c r="B26" s="24" t="s">
        <v>53</v>
      </c>
      <c r="C26" s="45">
        <f>ROUND(('[2]Mgmt rpt'!$D$114 + '[2]Union rpt'!$D$93),0)</f>
        <v>74</v>
      </c>
      <c r="D26" s="45">
        <f>ROUND(('[2]Mgmt rpt'!$E$114 + '[2]Union rpt'!$E$93),0)</f>
        <v>74</v>
      </c>
      <c r="E26" s="45">
        <f>ROUND(('[2]Mgmt rpt'!$F$114 + '[2]Mgmt rpt'!$N$114 + '[2]Union rpt'!$F$93),0)</f>
        <v>35382</v>
      </c>
      <c r="F26" s="45">
        <f>ROUND('[2]Union rpt'!$G$93,0)</f>
        <v>2526</v>
      </c>
      <c r="G26" s="45">
        <f>ROUND('[2]Union rpt'!$H$93,0)</f>
        <v>3421</v>
      </c>
      <c r="H26" s="25">
        <f>SUM(E26:G26)</f>
        <v>41329</v>
      </c>
      <c r="I26" s="50" t="s">
        <v>128</v>
      </c>
      <c r="J26" s="50" t="s">
        <v>129</v>
      </c>
      <c r="K26" s="50" t="s">
        <v>139</v>
      </c>
      <c r="L26" s="50" t="s">
        <v>140</v>
      </c>
      <c r="M26" s="50" t="s">
        <v>141</v>
      </c>
      <c r="N26" s="51" t="s">
        <v>130</v>
      </c>
      <c r="O26" s="49"/>
    </row>
    <row r="27" spans="1:15" s="8" customFormat="1" ht="20.149999999999999" customHeight="1" x14ac:dyDescent="0.35">
      <c r="A27" s="23" t="s">
        <v>54</v>
      </c>
      <c r="B27" s="24" t="s">
        <v>55</v>
      </c>
      <c r="C27" s="25">
        <f t="shared" ref="C27:H27" si="0">SUM(C22:C26)</f>
        <v>1563</v>
      </c>
      <c r="D27" s="25">
        <f>SUM(D22:D26)</f>
        <v>1566</v>
      </c>
      <c r="E27" s="25">
        <f>SUM(E22:E26)</f>
        <v>977057</v>
      </c>
      <c r="F27" s="25">
        <f t="shared" si="0"/>
        <v>24287</v>
      </c>
      <c r="G27" s="25">
        <f t="shared" si="0"/>
        <v>39643</v>
      </c>
      <c r="H27" s="25">
        <f t="shared" si="0"/>
        <v>1040987</v>
      </c>
      <c r="I27" s="53" t="s">
        <v>131</v>
      </c>
      <c r="J27" s="53" t="s">
        <v>132</v>
      </c>
      <c r="K27" s="53" t="s">
        <v>133</v>
      </c>
      <c r="L27" s="53" t="s">
        <v>134</v>
      </c>
      <c r="M27" s="53" t="s">
        <v>135</v>
      </c>
      <c r="N27" s="53" t="s">
        <v>136</v>
      </c>
    </row>
    <row r="28" spans="1:15" s="8" customFormat="1" ht="25" customHeight="1" x14ac:dyDescent="0.25"/>
    <row r="29" spans="1:15" s="13" customFormat="1" ht="15" customHeight="1" x14ac:dyDescent="0.25">
      <c r="A29" s="15"/>
      <c r="B29" s="15"/>
      <c r="C29" s="16" t="s">
        <v>56</v>
      </c>
      <c r="D29" s="17"/>
      <c r="E29" s="17"/>
      <c r="F29" s="17"/>
      <c r="G29" s="17"/>
      <c r="H29" s="18"/>
    </row>
    <row r="30" spans="1:15" s="8" customFormat="1" ht="4" customHeight="1" x14ac:dyDescent="0.25">
      <c r="A30" s="19"/>
      <c r="B30" s="19"/>
      <c r="C30" s="20"/>
      <c r="D30" s="20"/>
      <c r="E30" s="26"/>
      <c r="F30" s="27"/>
      <c r="G30" s="26"/>
      <c r="H30" s="27"/>
    </row>
    <row r="31" spans="1:15" s="8" customFormat="1" x14ac:dyDescent="0.25">
      <c r="A31" s="19"/>
      <c r="B31" s="19"/>
      <c r="C31" s="21" t="s">
        <v>57</v>
      </c>
      <c r="D31" s="21" t="s">
        <v>21</v>
      </c>
      <c r="E31" s="28" t="s">
        <v>22</v>
      </c>
      <c r="F31" s="29"/>
      <c r="G31" s="28" t="s">
        <v>23</v>
      </c>
      <c r="H31" s="29"/>
    </row>
    <row r="32" spans="1:15" s="8" customFormat="1" x14ac:dyDescent="0.25">
      <c r="A32" s="19"/>
      <c r="B32" s="19"/>
      <c r="C32" s="21" t="s">
        <v>58</v>
      </c>
      <c r="D32" s="21" t="s">
        <v>27</v>
      </c>
      <c r="E32" s="28" t="s">
        <v>59</v>
      </c>
      <c r="F32" s="29"/>
      <c r="G32" s="28" t="s">
        <v>60</v>
      </c>
      <c r="H32" s="29"/>
    </row>
    <row r="33" spans="1:12" s="8" customFormat="1" x14ac:dyDescent="0.25">
      <c r="A33" s="19"/>
      <c r="B33" s="19"/>
      <c r="C33" s="21" t="s">
        <v>61</v>
      </c>
      <c r="D33" s="21" t="s">
        <v>62</v>
      </c>
      <c r="E33" s="28" t="s">
        <v>63</v>
      </c>
      <c r="F33" s="29"/>
      <c r="G33" s="28" t="s">
        <v>64</v>
      </c>
      <c r="H33" s="29"/>
    </row>
    <row r="34" spans="1:12" s="8" customFormat="1" x14ac:dyDescent="0.25">
      <c r="A34" s="19"/>
      <c r="B34" s="19"/>
      <c r="C34" s="21" t="s">
        <v>65</v>
      </c>
      <c r="D34" s="21" t="s">
        <v>66</v>
      </c>
      <c r="E34" s="28" t="s">
        <v>67</v>
      </c>
      <c r="F34" s="29"/>
      <c r="G34" s="28" t="s">
        <v>68</v>
      </c>
      <c r="H34" s="29"/>
    </row>
    <row r="35" spans="1:12" s="8" customFormat="1" ht="4" customHeight="1" x14ac:dyDescent="0.25">
      <c r="A35" s="22"/>
      <c r="B35" s="22"/>
      <c r="C35" s="22"/>
      <c r="D35" s="22"/>
      <c r="E35" s="30"/>
      <c r="F35" s="31"/>
      <c r="G35" s="30"/>
      <c r="H35" s="31"/>
    </row>
    <row r="36" spans="1:12" ht="127" x14ac:dyDescent="0.35">
      <c r="A36" s="23" t="s">
        <v>69</v>
      </c>
      <c r="B36" s="24" t="s">
        <v>45</v>
      </c>
      <c r="C36" s="45">
        <f>ROUND('[2]Mgmt rpt'!$J$30/1000,0)</f>
        <v>24433</v>
      </c>
      <c r="D36" s="34"/>
      <c r="E36" s="35"/>
      <c r="F36" s="36"/>
      <c r="G36" s="1"/>
      <c r="H36" s="2">
        <f t="shared" ref="H36:H41" si="1">SUM(C36:G36)</f>
        <v>24433</v>
      </c>
      <c r="I36" s="50" t="s">
        <v>123</v>
      </c>
      <c r="J36" s="51" t="s">
        <v>121</v>
      </c>
      <c r="K36" s="51" t="s">
        <v>121</v>
      </c>
      <c r="L36" s="52" t="s">
        <v>124</v>
      </c>
    </row>
    <row r="37" spans="1:12" ht="179.5" x14ac:dyDescent="0.35">
      <c r="A37" s="23" t="s">
        <v>46</v>
      </c>
      <c r="B37" s="24" t="s">
        <v>47</v>
      </c>
      <c r="C37" s="45">
        <f>ROUND('[2]Union rpt'!$J$30/1000+'[2]Mgmt rpt'!$J$51/1000,0)</f>
        <v>10392</v>
      </c>
      <c r="D37" s="45">
        <f>ROUND('[2]Union rpt'!$K$30/1000,0)</f>
        <v>4</v>
      </c>
      <c r="E37" s="46"/>
      <c r="F37" s="45">
        <f>ROUND('[2]Union rpt'!$L$30/1000,0)</f>
        <v>50</v>
      </c>
      <c r="G37" s="1"/>
      <c r="H37" s="54">
        <f t="shared" si="1"/>
        <v>10446</v>
      </c>
      <c r="I37" s="50" t="s">
        <v>137</v>
      </c>
      <c r="J37" s="50" t="s">
        <v>142</v>
      </c>
      <c r="K37" s="50" t="s">
        <v>143</v>
      </c>
      <c r="L37" s="51" t="s">
        <v>144</v>
      </c>
    </row>
    <row r="38" spans="1:12" ht="190" x14ac:dyDescent="0.35">
      <c r="A38" s="23" t="s">
        <v>48</v>
      </c>
      <c r="B38" s="24" t="s">
        <v>49</v>
      </c>
      <c r="C38" s="45">
        <f>ROUND('[2]Mgmt rpt'!$J$72/1000+'[2]Union rpt'!$J$51/1000,0)</f>
        <v>7591</v>
      </c>
      <c r="D38" s="45">
        <f>ROUND('[2]Union rpt'!$K$51/1000,0)</f>
        <v>536</v>
      </c>
      <c r="E38" s="47"/>
      <c r="F38" s="45">
        <f>ROUND('[2]Union rpt'!$L$51/1000,0)</f>
        <v>2038</v>
      </c>
      <c r="G38" s="1"/>
      <c r="H38" s="54">
        <f t="shared" si="1"/>
        <v>10165</v>
      </c>
      <c r="I38" s="50" t="s">
        <v>165</v>
      </c>
      <c r="J38" s="50" t="s">
        <v>166</v>
      </c>
      <c r="K38" s="50" t="s">
        <v>167</v>
      </c>
      <c r="L38" s="51" t="s">
        <v>144</v>
      </c>
    </row>
    <row r="39" spans="1:12" ht="169" x14ac:dyDescent="0.35">
      <c r="A39" s="23" t="s">
        <v>50</v>
      </c>
      <c r="B39" s="24" t="s">
        <v>51</v>
      </c>
      <c r="C39" s="45">
        <f>ROUND('[2]Union rpt'!$J$72/1000,0)</f>
        <v>3863</v>
      </c>
      <c r="D39" s="45">
        <f>ROUND('[2]Union rpt'!$K$72/1000,0)</f>
        <v>513</v>
      </c>
      <c r="E39" s="47"/>
      <c r="F39" s="45">
        <f>ROUND('[2]Union rpt'!$L$72/1000,0)</f>
        <v>409</v>
      </c>
      <c r="G39" s="1"/>
      <c r="H39" s="54">
        <f t="shared" si="1"/>
        <v>4785</v>
      </c>
      <c r="I39" s="50" t="s">
        <v>164</v>
      </c>
      <c r="J39" s="50" t="s">
        <v>163</v>
      </c>
      <c r="K39" s="50" t="s">
        <v>162</v>
      </c>
      <c r="L39" s="51" t="s">
        <v>144</v>
      </c>
    </row>
    <row r="40" spans="1:12" ht="190" x14ac:dyDescent="0.35">
      <c r="A40" s="23" t="s">
        <v>52</v>
      </c>
      <c r="B40" s="24" t="s">
        <v>53</v>
      </c>
      <c r="C40" s="45">
        <f>ROUND(('[2]Mgmt rpt'!$J$114/1000 + '[2]Union rpt'!$J$93/1000),0)</f>
        <v>1421</v>
      </c>
      <c r="D40" s="45">
        <f>ROUND('[2]Union rpt'!$K$93/1000,0)</f>
        <v>149</v>
      </c>
      <c r="E40" s="48"/>
      <c r="F40" s="45">
        <f>ROUND('[2]Union rpt'!$L$93/1000,0)</f>
        <v>171</v>
      </c>
      <c r="G40" s="1"/>
      <c r="H40" s="54">
        <f t="shared" si="1"/>
        <v>1741</v>
      </c>
      <c r="I40" s="50" t="s">
        <v>161</v>
      </c>
      <c r="J40" s="50" t="s">
        <v>160</v>
      </c>
      <c r="K40" s="50" t="s">
        <v>159</v>
      </c>
      <c r="L40" s="51" t="s">
        <v>144</v>
      </c>
    </row>
    <row r="41" spans="1:12" s="8" customFormat="1" ht="20.149999999999999" customHeight="1" x14ac:dyDescent="0.35">
      <c r="A41" s="23" t="s">
        <v>54</v>
      </c>
      <c r="B41" s="24" t="s">
        <v>55</v>
      </c>
      <c r="C41" s="3">
        <f>SUM(C36:C40)</f>
        <v>47700</v>
      </c>
      <c r="D41" s="3">
        <f>SUM(D36:D40)</f>
        <v>1202</v>
      </c>
      <c r="E41" s="42"/>
      <c r="F41" s="2">
        <f>SUM(F36:F40)</f>
        <v>2668</v>
      </c>
      <c r="G41" s="1"/>
      <c r="H41" s="54">
        <f t="shared" si="1"/>
        <v>51570</v>
      </c>
      <c r="I41" s="53" t="s">
        <v>131</v>
      </c>
      <c r="J41" s="53" t="s">
        <v>132</v>
      </c>
      <c r="K41" s="53" t="s">
        <v>133</v>
      </c>
      <c r="L41" s="53" t="s">
        <v>136</v>
      </c>
    </row>
    <row r="42" spans="1:12" s="8" customFormat="1" x14ac:dyDescent="0.25"/>
    <row r="43" spans="1:12" s="8" customFormat="1" ht="11" x14ac:dyDescent="0.25">
      <c r="A43" s="32">
        <v>1</v>
      </c>
      <c r="B43" s="33" t="s">
        <v>70</v>
      </c>
    </row>
    <row r="44" spans="1:12" s="8" customFormat="1" ht="11" x14ac:dyDescent="0.25">
      <c r="A44" s="32">
        <v>2</v>
      </c>
      <c r="B44" s="33" t="s">
        <v>71</v>
      </c>
    </row>
    <row r="45" spans="1:12" s="8" customFormat="1" x14ac:dyDescent="0.25"/>
  </sheetData>
  <printOptions horizontalCentered="1" gridLinesSet="0"/>
  <pageMargins left="0.5" right="0.5" top="0.5" bottom="0.5" header="0" footer="0"/>
  <pageSetup scale="62" orientation="landscape"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ransitionEntry="1" codeName="Sheet3"/>
  <dimension ref="A1:H49"/>
  <sheetViews>
    <sheetView showGridLines="0" tabSelected="1" zoomScaleNormal="100" workbookViewId="0">
      <selection activeCell="K17" sqref="K17"/>
    </sheetView>
  </sheetViews>
  <sheetFormatPr defaultColWidth="9.77734375" defaultRowHeight="10.5" x14ac:dyDescent="0.25"/>
  <cols>
    <col min="1" max="1" width="5.77734375" style="91" customWidth="1"/>
    <col min="2" max="2" width="37.33203125" style="91" customWidth="1"/>
    <col min="3" max="8" width="15.77734375" style="91" customWidth="1"/>
    <col min="9" max="16384" width="9.77734375" style="91"/>
  </cols>
  <sheetData>
    <row r="1" spans="1:8" s="58" customFormat="1" ht="13" x14ac:dyDescent="0.35">
      <c r="A1" s="61" t="s">
        <v>0</v>
      </c>
      <c r="B1" s="62"/>
      <c r="C1" s="62"/>
      <c r="D1" s="62"/>
    </row>
    <row r="2" spans="1:8" s="58" customFormat="1" x14ac:dyDescent="0.25">
      <c r="A2" s="63" t="s">
        <v>1</v>
      </c>
      <c r="B2" s="62"/>
      <c r="C2" s="62"/>
      <c r="D2" s="62"/>
      <c r="F2" s="64"/>
      <c r="G2" s="64"/>
      <c r="H2" s="66" t="s">
        <v>2</v>
      </c>
    </row>
    <row r="3" spans="1:8" s="58" customFormat="1" x14ac:dyDescent="0.25">
      <c r="A3" s="63" t="s">
        <v>3</v>
      </c>
      <c r="B3" s="62"/>
      <c r="C3" s="62"/>
      <c r="D3" s="62"/>
      <c r="F3" s="64"/>
      <c r="G3" s="64"/>
      <c r="H3" s="64" t="s">
        <v>4</v>
      </c>
    </row>
    <row r="4" spans="1:8" s="58" customFormat="1" x14ac:dyDescent="0.25">
      <c r="A4" s="63" t="s">
        <v>5</v>
      </c>
      <c r="B4" s="62"/>
      <c r="C4" s="62"/>
      <c r="D4" s="62"/>
      <c r="F4" s="64"/>
      <c r="G4" s="64"/>
      <c r="H4" s="64" t="s">
        <v>6</v>
      </c>
    </row>
    <row r="5" spans="1:8" s="58" customFormat="1" ht="15" customHeight="1" x14ac:dyDescent="0.25">
      <c r="A5" s="63" t="s">
        <v>7</v>
      </c>
      <c r="B5" s="62"/>
      <c r="C5" s="62"/>
      <c r="D5" s="62"/>
    </row>
    <row r="6" spans="1:8" s="58" customFormat="1" ht="15" customHeight="1" x14ac:dyDescent="0.25"/>
    <row r="7" spans="1:8" s="67" customFormat="1" ht="11.25" customHeight="1" x14ac:dyDescent="0.25">
      <c r="A7" s="68" t="s">
        <v>8</v>
      </c>
    </row>
    <row r="8" spans="1:8" s="58" customFormat="1" ht="8.25" customHeight="1" x14ac:dyDescent="0.25">
      <c r="B8" s="71" t="s">
        <v>9</v>
      </c>
      <c r="C8" s="62"/>
      <c r="D8" s="62"/>
      <c r="E8" s="62"/>
      <c r="F8" s="62"/>
    </row>
    <row r="9" spans="1:8" s="58" customFormat="1" x14ac:dyDescent="0.25"/>
    <row r="10" spans="1:8" ht="13" x14ac:dyDescent="0.35">
      <c r="A10" s="94"/>
      <c r="B10" s="64" t="s">
        <v>10</v>
      </c>
      <c r="C10" s="95">
        <v>3199</v>
      </c>
      <c r="D10" s="96"/>
      <c r="E10" s="58"/>
      <c r="F10" s="64" t="s">
        <v>11</v>
      </c>
      <c r="G10" s="97">
        <v>44742</v>
      </c>
      <c r="H10" s="111"/>
    </row>
    <row r="11" spans="1:8" s="58" customFormat="1" ht="9" customHeight="1" x14ac:dyDescent="0.25">
      <c r="C11" s="71" t="s">
        <v>12</v>
      </c>
      <c r="D11" s="62"/>
    </row>
    <row r="12" spans="1:8" s="58" customFormat="1" x14ac:dyDescent="0.25"/>
    <row r="13" spans="1:8" s="67" customFormat="1" ht="12" customHeight="1" x14ac:dyDescent="0.25">
      <c r="A13" s="72"/>
      <c r="B13" s="72"/>
      <c r="C13" s="72"/>
      <c r="D13" s="72"/>
      <c r="E13" s="73" t="s">
        <v>13</v>
      </c>
      <c r="F13" s="74"/>
      <c r="G13" s="74"/>
      <c r="H13" s="75"/>
    </row>
    <row r="14" spans="1:8" s="58" customFormat="1" ht="3" customHeight="1" x14ac:dyDescent="0.25">
      <c r="A14" s="76"/>
      <c r="B14" s="76"/>
      <c r="C14" s="76"/>
      <c r="D14" s="76"/>
      <c r="E14" s="77"/>
      <c r="F14" s="77"/>
      <c r="G14" s="77"/>
      <c r="H14" s="77"/>
    </row>
    <row r="15" spans="1:8" s="58" customFormat="1" ht="9" customHeight="1" x14ac:dyDescent="0.25">
      <c r="A15" s="76"/>
      <c r="B15" s="76"/>
      <c r="C15" s="76"/>
      <c r="D15" s="78" t="s">
        <v>14</v>
      </c>
      <c r="E15" s="76"/>
      <c r="F15" s="76"/>
      <c r="G15" s="76"/>
      <c r="H15" s="76"/>
    </row>
    <row r="16" spans="1:8" s="58" customFormat="1" ht="9" customHeight="1" x14ac:dyDescent="0.25">
      <c r="A16" s="76"/>
      <c r="B16" s="76"/>
      <c r="C16" s="78" t="s">
        <v>15</v>
      </c>
      <c r="D16" s="78" t="s">
        <v>16</v>
      </c>
      <c r="E16" s="78" t="s">
        <v>17</v>
      </c>
      <c r="F16" s="76"/>
      <c r="G16" s="76"/>
      <c r="H16" s="76"/>
    </row>
    <row r="17" spans="1:8" s="58" customFormat="1" ht="9" customHeight="1" x14ac:dyDescent="0.25">
      <c r="A17" s="76"/>
      <c r="B17" s="76"/>
      <c r="C17" s="78" t="s">
        <v>18</v>
      </c>
      <c r="D17" s="78" t="s">
        <v>19</v>
      </c>
      <c r="E17" s="78" t="s">
        <v>20</v>
      </c>
      <c r="F17" s="78" t="s">
        <v>21</v>
      </c>
      <c r="G17" s="78" t="s">
        <v>22</v>
      </c>
      <c r="H17" s="78" t="s">
        <v>23</v>
      </c>
    </row>
    <row r="18" spans="1:8" s="58" customFormat="1" ht="9" customHeight="1" x14ac:dyDescent="0.25">
      <c r="A18" s="78" t="s">
        <v>24</v>
      </c>
      <c r="B18" s="76"/>
      <c r="C18" s="78" t="s">
        <v>16</v>
      </c>
      <c r="D18" s="78" t="s">
        <v>25</v>
      </c>
      <c r="E18" s="78" t="s">
        <v>26</v>
      </c>
      <c r="F18" s="78" t="s">
        <v>27</v>
      </c>
      <c r="G18" s="78" t="s">
        <v>28</v>
      </c>
      <c r="H18" s="78" t="s">
        <v>29</v>
      </c>
    </row>
    <row r="19" spans="1:8" s="58" customFormat="1" ht="9" customHeight="1" x14ac:dyDescent="0.25">
      <c r="A19" s="78" t="s">
        <v>30</v>
      </c>
      <c r="B19" s="78" t="s">
        <v>31</v>
      </c>
      <c r="C19" s="78" t="s">
        <v>32</v>
      </c>
      <c r="D19" s="78" t="s">
        <v>33</v>
      </c>
      <c r="E19" s="78" t="s">
        <v>34</v>
      </c>
      <c r="F19" s="78" t="s">
        <v>35</v>
      </c>
      <c r="G19" s="78" t="s">
        <v>36</v>
      </c>
      <c r="H19" s="78" t="s">
        <v>37</v>
      </c>
    </row>
    <row r="20" spans="1:8" s="58" customFormat="1" x14ac:dyDescent="0.25">
      <c r="A20" s="76"/>
      <c r="B20" s="78" t="s">
        <v>38</v>
      </c>
      <c r="C20" s="78" t="s">
        <v>39</v>
      </c>
      <c r="D20" s="78" t="s">
        <v>40</v>
      </c>
      <c r="E20" s="78" t="s">
        <v>41</v>
      </c>
      <c r="F20" s="78" t="s">
        <v>42</v>
      </c>
      <c r="G20" s="78" t="s">
        <v>43</v>
      </c>
      <c r="H20" s="78" t="s">
        <v>44</v>
      </c>
    </row>
    <row r="21" spans="1:8" s="58" customFormat="1" ht="5.15" customHeight="1" x14ac:dyDescent="0.25">
      <c r="A21" s="79"/>
      <c r="B21" s="79"/>
      <c r="C21" s="79"/>
      <c r="D21" s="79"/>
      <c r="E21" s="79"/>
      <c r="F21" s="79"/>
      <c r="G21" s="79"/>
      <c r="H21" s="79"/>
    </row>
    <row r="22" spans="1:8" ht="15" customHeight="1" x14ac:dyDescent="0.35">
      <c r="A22" s="56" t="s">
        <v>69</v>
      </c>
      <c r="B22" s="57" t="s">
        <v>45</v>
      </c>
      <c r="C22" s="45">
        <v>387</v>
      </c>
      <c r="D22" s="45">
        <v>387</v>
      </c>
      <c r="E22" s="45">
        <v>296995</v>
      </c>
      <c r="F22" s="99"/>
      <c r="G22" s="100"/>
      <c r="H22" s="60">
        <v>296995</v>
      </c>
    </row>
    <row r="23" spans="1:8" ht="15" customHeight="1" x14ac:dyDescent="0.35">
      <c r="A23" s="56" t="s">
        <v>46</v>
      </c>
      <c r="B23" s="57" t="s">
        <v>47</v>
      </c>
      <c r="C23" s="45">
        <v>470</v>
      </c>
      <c r="D23" s="45">
        <v>632</v>
      </c>
      <c r="E23" s="45">
        <v>362502</v>
      </c>
      <c r="F23" s="45">
        <v>917</v>
      </c>
      <c r="G23" s="45">
        <v>1487</v>
      </c>
      <c r="H23" s="60">
        <v>364906</v>
      </c>
    </row>
    <row r="24" spans="1:8" ht="15" customHeight="1" x14ac:dyDescent="0.35">
      <c r="A24" s="56" t="s">
        <v>48</v>
      </c>
      <c r="B24" s="57" t="s">
        <v>49</v>
      </c>
      <c r="C24" s="45">
        <v>413</v>
      </c>
      <c r="D24" s="45">
        <v>418</v>
      </c>
      <c r="E24" s="45">
        <v>194847</v>
      </c>
      <c r="F24" s="45">
        <v>13094</v>
      </c>
      <c r="G24" s="45">
        <v>21824</v>
      </c>
      <c r="H24" s="60">
        <v>229765</v>
      </c>
    </row>
    <row r="25" spans="1:8" ht="15" customHeight="1" x14ac:dyDescent="0.35">
      <c r="A25" s="56" t="s">
        <v>50</v>
      </c>
      <c r="B25" s="57" t="s">
        <v>51</v>
      </c>
      <c r="C25" s="45">
        <v>243</v>
      </c>
      <c r="D25" s="45">
        <v>247</v>
      </c>
      <c r="E25" s="45">
        <v>119103</v>
      </c>
      <c r="F25" s="45">
        <v>8187</v>
      </c>
      <c r="G25" s="45">
        <v>10938</v>
      </c>
      <c r="H25" s="60">
        <v>138228</v>
      </c>
    </row>
    <row r="26" spans="1:8" ht="15" customHeight="1" x14ac:dyDescent="0.35">
      <c r="A26" s="56" t="s">
        <v>52</v>
      </c>
      <c r="B26" s="57" t="s">
        <v>53</v>
      </c>
      <c r="C26" s="45">
        <v>70</v>
      </c>
      <c r="D26" s="45">
        <v>71</v>
      </c>
      <c r="E26" s="45">
        <v>33057</v>
      </c>
      <c r="F26" s="45">
        <v>2413</v>
      </c>
      <c r="G26" s="45">
        <v>4091</v>
      </c>
      <c r="H26" s="60">
        <v>39561</v>
      </c>
    </row>
    <row r="27" spans="1:8" s="58" customFormat="1" ht="20.149999999999999" customHeight="1" x14ac:dyDescent="0.35">
      <c r="A27" s="56" t="s">
        <v>54</v>
      </c>
      <c r="B27" s="57" t="s">
        <v>55</v>
      </c>
      <c r="C27" s="60">
        <v>1583</v>
      </c>
      <c r="D27" s="60">
        <v>1755</v>
      </c>
      <c r="E27" s="60">
        <v>1006504</v>
      </c>
      <c r="F27" s="60">
        <v>24611</v>
      </c>
      <c r="G27" s="60">
        <v>38340</v>
      </c>
      <c r="H27" s="60">
        <v>1069455</v>
      </c>
    </row>
    <row r="28" spans="1:8" s="58" customFormat="1" ht="25" customHeight="1" x14ac:dyDescent="0.25"/>
    <row r="29" spans="1:8" s="67" customFormat="1" ht="15" customHeight="1" x14ac:dyDescent="0.25">
      <c r="A29" s="72"/>
      <c r="B29" s="72"/>
      <c r="C29" s="73" t="s">
        <v>56</v>
      </c>
      <c r="D29" s="74"/>
      <c r="E29" s="74"/>
      <c r="F29" s="74"/>
      <c r="G29" s="74"/>
      <c r="H29" s="75"/>
    </row>
    <row r="30" spans="1:8" s="58" customFormat="1" ht="4" customHeight="1" x14ac:dyDescent="0.25">
      <c r="A30" s="76"/>
      <c r="B30" s="76"/>
      <c r="C30" s="77"/>
      <c r="D30" s="77"/>
      <c r="E30" s="102"/>
      <c r="F30" s="103"/>
      <c r="G30" s="102"/>
      <c r="H30" s="103"/>
    </row>
    <row r="31" spans="1:8" s="58" customFormat="1" x14ac:dyDescent="0.25">
      <c r="A31" s="76"/>
      <c r="B31" s="76"/>
      <c r="C31" s="78" t="s">
        <v>57</v>
      </c>
      <c r="D31" s="78" t="s">
        <v>21</v>
      </c>
      <c r="E31" s="104" t="s">
        <v>22</v>
      </c>
      <c r="F31" s="105"/>
      <c r="G31" s="104" t="s">
        <v>23</v>
      </c>
      <c r="H31" s="105"/>
    </row>
    <row r="32" spans="1:8" s="58" customFormat="1" x14ac:dyDescent="0.25">
      <c r="A32" s="76"/>
      <c r="B32" s="76"/>
      <c r="C32" s="78" t="s">
        <v>58</v>
      </c>
      <c r="D32" s="78" t="s">
        <v>27</v>
      </c>
      <c r="E32" s="104" t="s">
        <v>59</v>
      </c>
      <c r="F32" s="105"/>
      <c r="G32" s="104" t="s">
        <v>60</v>
      </c>
      <c r="H32" s="105"/>
    </row>
    <row r="33" spans="1:8" s="58" customFormat="1" x14ac:dyDescent="0.25">
      <c r="A33" s="76"/>
      <c r="B33" s="76"/>
      <c r="C33" s="78" t="s">
        <v>61</v>
      </c>
      <c r="D33" s="78" t="s">
        <v>62</v>
      </c>
      <c r="E33" s="104" t="s">
        <v>63</v>
      </c>
      <c r="F33" s="105"/>
      <c r="G33" s="104" t="s">
        <v>64</v>
      </c>
      <c r="H33" s="105"/>
    </row>
    <row r="34" spans="1:8" s="58" customFormat="1" x14ac:dyDescent="0.25">
      <c r="A34" s="76"/>
      <c r="B34" s="76"/>
      <c r="C34" s="78" t="s">
        <v>65</v>
      </c>
      <c r="D34" s="78" t="s">
        <v>66</v>
      </c>
      <c r="E34" s="104" t="s">
        <v>67</v>
      </c>
      <c r="F34" s="105"/>
      <c r="G34" s="104" t="s">
        <v>68</v>
      </c>
      <c r="H34" s="105"/>
    </row>
    <row r="35" spans="1:8" s="58" customFormat="1" ht="4" customHeight="1" x14ac:dyDescent="0.25">
      <c r="A35" s="79"/>
      <c r="B35" s="79"/>
      <c r="C35" s="79"/>
      <c r="D35" s="79"/>
      <c r="E35" s="106"/>
      <c r="F35" s="107"/>
      <c r="G35" s="106"/>
      <c r="H35" s="107"/>
    </row>
    <row r="36" spans="1:8" ht="15" customHeight="1" x14ac:dyDescent="0.35">
      <c r="A36" s="56" t="s">
        <v>69</v>
      </c>
      <c r="B36" s="57" t="s">
        <v>45</v>
      </c>
      <c r="C36" s="45">
        <v>13560</v>
      </c>
      <c r="D36" s="60"/>
      <c r="E36" s="99"/>
      <c r="F36" s="100"/>
      <c r="G36" s="99"/>
      <c r="H36" s="108">
        <v>13560</v>
      </c>
    </row>
    <row r="37" spans="1:8" ht="15" customHeight="1" x14ac:dyDescent="0.35">
      <c r="A37" s="56" t="s">
        <v>46</v>
      </c>
      <c r="B37" s="57" t="s">
        <v>47</v>
      </c>
      <c r="C37" s="45">
        <v>11227</v>
      </c>
      <c r="D37" s="45">
        <v>33</v>
      </c>
      <c r="E37" s="46"/>
      <c r="F37" s="45">
        <v>41</v>
      </c>
      <c r="G37" s="112"/>
      <c r="H37" s="108">
        <v>11301</v>
      </c>
    </row>
    <row r="38" spans="1:8" ht="15" customHeight="1" x14ac:dyDescent="0.35">
      <c r="A38" s="56" t="s">
        <v>48</v>
      </c>
      <c r="B38" s="57" t="s">
        <v>49</v>
      </c>
      <c r="C38" s="45">
        <v>6113</v>
      </c>
      <c r="D38" s="45">
        <v>612</v>
      </c>
      <c r="E38" s="47"/>
      <c r="F38" s="45">
        <v>2082</v>
      </c>
      <c r="G38" s="112"/>
      <c r="H38" s="108">
        <v>8807</v>
      </c>
    </row>
    <row r="39" spans="1:8" ht="15" customHeight="1" x14ac:dyDescent="0.35">
      <c r="A39" s="56" t="s">
        <v>50</v>
      </c>
      <c r="B39" s="57" t="s">
        <v>51</v>
      </c>
      <c r="C39" s="45">
        <v>3929</v>
      </c>
      <c r="D39" s="45">
        <v>398</v>
      </c>
      <c r="E39" s="47"/>
      <c r="F39" s="45">
        <v>376</v>
      </c>
      <c r="G39" s="112"/>
      <c r="H39" s="108">
        <v>4703</v>
      </c>
    </row>
    <row r="40" spans="1:8" ht="15" customHeight="1" x14ac:dyDescent="0.35">
      <c r="A40" s="56" t="s">
        <v>52</v>
      </c>
      <c r="B40" s="57" t="s">
        <v>53</v>
      </c>
      <c r="C40" s="45">
        <v>1326</v>
      </c>
      <c r="D40" s="45">
        <v>136</v>
      </c>
      <c r="E40" s="48"/>
      <c r="F40" s="45">
        <v>201</v>
      </c>
      <c r="G40" s="112"/>
      <c r="H40" s="108">
        <v>1663</v>
      </c>
    </row>
    <row r="41" spans="1:8" s="58" customFormat="1" ht="20.149999999999999" customHeight="1" x14ac:dyDescent="0.35">
      <c r="A41" s="56" t="s">
        <v>54</v>
      </c>
      <c r="B41" s="57" t="s">
        <v>55</v>
      </c>
      <c r="C41" s="44">
        <v>36155</v>
      </c>
      <c r="D41" s="44">
        <v>1179</v>
      </c>
      <c r="E41" s="44"/>
      <c r="F41" s="44">
        <v>2700</v>
      </c>
      <c r="G41" s="44">
        <v>0</v>
      </c>
      <c r="H41" s="44">
        <v>40034</v>
      </c>
    </row>
    <row r="42" spans="1:8" s="58" customFormat="1" x14ac:dyDescent="0.25"/>
    <row r="43" spans="1:8" s="58" customFormat="1" ht="11" x14ac:dyDescent="0.25">
      <c r="A43" s="89">
        <v>1</v>
      </c>
      <c r="B43" s="90" t="s">
        <v>70</v>
      </c>
    </row>
    <row r="44" spans="1:8" s="58" customFormat="1" ht="11" x14ac:dyDescent="0.25">
      <c r="A44" s="89">
        <v>2</v>
      </c>
      <c r="B44" s="90" t="s">
        <v>71</v>
      </c>
    </row>
    <row r="45" spans="1:8" s="58" customFormat="1" x14ac:dyDescent="0.25"/>
    <row r="46" spans="1:8" s="58" customFormat="1" x14ac:dyDescent="0.25"/>
    <row r="47" spans="1:8" s="58" customFormat="1" x14ac:dyDescent="0.25"/>
    <row r="48" spans="1:8" s="58" customFormat="1" x14ac:dyDescent="0.25"/>
    <row r="49" s="58" customFormat="1" x14ac:dyDescent="0.25"/>
  </sheetData>
  <phoneticPr fontId="10" type="noConversion"/>
  <printOptions horizontalCentered="1" gridLinesSet="0"/>
  <pageMargins left="0.5" right="0.5" top="0.5" bottom="0.5" header="0" footer="0"/>
  <pageSetup orientation="landscape" horizontalDpi="300" r:id="rId1"/>
  <headerFooter alignWithMargins="0"/>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ransitionEntry="1" codeName="Sheet4"/>
  <dimension ref="A1:I44"/>
  <sheetViews>
    <sheetView showGridLines="0" topLeftCell="A10" workbookViewId="0">
      <selection activeCell="M12" sqref="M12"/>
    </sheetView>
  </sheetViews>
  <sheetFormatPr defaultColWidth="9.77734375" defaultRowHeight="10.5" x14ac:dyDescent="0.25"/>
  <cols>
    <col min="1" max="1" width="5.77734375" style="58" customWidth="1"/>
    <col min="2" max="2" width="30.44140625" style="58" customWidth="1"/>
    <col min="3" max="4" width="15.77734375" style="58" customWidth="1"/>
    <col min="5" max="9" width="14.77734375" style="58" customWidth="1"/>
    <col min="10" max="16384" width="9.77734375" style="58"/>
  </cols>
  <sheetData>
    <row r="1" spans="1:9" ht="13" x14ac:dyDescent="0.35">
      <c r="A1" s="61" t="s">
        <v>0</v>
      </c>
      <c r="B1" s="62"/>
      <c r="C1" s="62"/>
      <c r="D1" s="62"/>
    </row>
    <row r="2" spans="1:9" x14ac:dyDescent="0.25">
      <c r="A2" s="63" t="s">
        <v>1</v>
      </c>
      <c r="B2" s="62"/>
      <c r="C2" s="62"/>
      <c r="D2" s="62"/>
      <c r="F2" s="64"/>
      <c r="G2" s="64"/>
      <c r="H2" s="65"/>
      <c r="I2" s="66" t="s">
        <v>72</v>
      </c>
    </row>
    <row r="3" spans="1:9" x14ac:dyDescent="0.25">
      <c r="A3" s="63" t="s">
        <v>3</v>
      </c>
      <c r="B3" s="62"/>
      <c r="C3" s="62"/>
      <c r="D3" s="62"/>
      <c r="F3" s="64"/>
      <c r="G3" s="64"/>
      <c r="I3" s="64" t="s">
        <v>4</v>
      </c>
    </row>
    <row r="4" spans="1:9" x14ac:dyDescent="0.25">
      <c r="A4" s="63" t="s">
        <v>5</v>
      </c>
      <c r="B4" s="62"/>
      <c r="C4" s="62"/>
      <c r="D4" s="62"/>
      <c r="F4" s="64"/>
      <c r="G4" s="64"/>
      <c r="I4" s="64" t="s">
        <v>6</v>
      </c>
    </row>
    <row r="5" spans="1:9" ht="15" customHeight="1" x14ac:dyDescent="0.25">
      <c r="A5" s="63" t="s">
        <v>7</v>
      </c>
      <c r="B5" s="62"/>
      <c r="C5" s="62"/>
      <c r="D5" s="62"/>
    </row>
    <row r="6" spans="1:9" s="67" customFormat="1" ht="15" customHeight="1" x14ac:dyDescent="0.25">
      <c r="G6" s="58"/>
      <c r="H6" s="58"/>
      <c r="I6" s="58"/>
    </row>
    <row r="7" spans="1:9" s="67" customFormat="1" ht="16.5" customHeight="1" x14ac:dyDescent="0.25">
      <c r="A7" s="68" t="s">
        <v>119</v>
      </c>
      <c r="G7" s="69" t="s">
        <v>11</v>
      </c>
      <c r="H7" s="110">
        <v>44742</v>
      </c>
      <c r="I7" s="70"/>
    </row>
    <row r="8" spans="1:9" ht="8.25" customHeight="1" x14ac:dyDescent="0.25">
      <c r="B8" s="71" t="s">
        <v>9</v>
      </c>
      <c r="C8" s="62"/>
      <c r="D8" s="62"/>
      <c r="E8" s="62"/>
      <c r="F8" s="62"/>
    </row>
    <row r="9" spans="1:9" ht="25" customHeight="1" x14ac:dyDescent="0.25"/>
    <row r="10" spans="1:9" s="67" customFormat="1" ht="14.15" customHeight="1" x14ac:dyDescent="0.25">
      <c r="A10" s="72"/>
      <c r="B10" s="72"/>
      <c r="C10" s="72"/>
      <c r="D10" s="72"/>
      <c r="E10" s="73" t="s">
        <v>13</v>
      </c>
      <c r="F10" s="74"/>
      <c r="G10" s="74"/>
      <c r="H10" s="74"/>
      <c r="I10" s="75"/>
    </row>
    <row r="11" spans="1:9" ht="4" customHeight="1" x14ac:dyDescent="0.25">
      <c r="A11" s="76"/>
      <c r="B11" s="76"/>
      <c r="C11" s="76"/>
      <c r="D11" s="76"/>
      <c r="E11" s="77"/>
      <c r="F11" s="77"/>
      <c r="G11" s="77"/>
      <c r="H11" s="77"/>
      <c r="I11" s="77"/>
    </row>
    <row r="12" spans="1:9" x14ac:dyDescent="0.25">
      <c r="A12" s="76"/>
      <c r="B12" s="76"/>
      <c r="C12" s="76"/>
      <c r="D12" s="78" t="s">
        <v>14</v>
      </c>
      <c r="E12" s="76"/>
      <c r="F12" s="76"/>
      <c r="G12" s="76"/>
      <c r="H12" s="76"/>
      <c r="I12" s="76"/>
    </row>
    <row r="13" spans="1:9" x14ac:dyDescent="0.25">
      <c r="A13" s="76"/>
      <c r="B13" s="76"/>
      <c r="C13" s="78" t="s">
        <v>15</v>
      </c>
      <c r="D13" s="78" t="s">
        <v>16</v>
      </c>
      <c r="E13" s="78" t="s">
        <v>73</v>
      </c>
      <c r="F13" s="76"/>
      <c r="G13" s="76"/>
      <c r="H13" s="78" t="s">
        <v>74</v>
      </c>
      <c r="I13" s="76"/>
    </row>
    <row r="14" spans="1:9" x14ac:dyDescent="0.25">
      <c r="A14" s="76"/>
      <c r="B14" s="76"/>
      <c r="C14" s="78" t="s">
        <v>18</v>
      </c>
      <c r="D14" s="78" t="s">
        <v>19</v>
      </c>
      <c r="E14" s="78" t="s">
        <v>75</v>
      </c>
      <c r="F14" s="78" t="s">
        <v>73</v>
      </c>
      <c r="G14" s="76"/>
      <c r="H14" s="78" t="s">
        <v>76</v>
      </c>
      <c r="I14" s="78" t="s">
        <v>23</v>
      </c>
    </row>
    <row r="15" spans="1:9" x14ac:dyDescent="0.25">
      <c r="A15" s="78" t="s">
        <v>24</v>
      </c>
      <c r="B15" s="76"/>
      <c r="C15" s="78" t="s">
        <v>16</v>
      </c>
      <c r="D15" s="78" t="s">
        <v>25</v>
      </c>
      <c r="E15" s="78" t="s">
        <v>77</v>
      </c>
      <c r="F15" s="78" t="s">
        <v>75</v>
      </c>
      <c r="G15" s="78" t="s">
        <v>21</v>
      </c>
      <c r="H15" s="78" t="s">
        <v>78</v>
      </c>
      <c r="I15" s="78" t="s">
        <v>79</v>
      </c>
    </row>
    <row r="16" spans="1:9" ht="11" x14ac:dyDescent="0.25">
      <c r="A16" s="78" t="s">
        <v>30</v>
      </c>
      <c r="B16" s="78" t="s">
        <v>31</v>
      </c>
      <c r="C16" s="78" t="s">
        <v>32</v>
      </c>
      <c r="D16" s="78" t="s">
        <v>33</v>
      </c>
      <c r="E16" s="78" t="s">
        <v>36</v>
      </c>
      <c r="F16" s="78" t="s">
        <v>80</v>
      </c>
      <c r="G16" s="78" t="s">
        <v>80</v>
      </c>
      <c r="H16" s="78" t="s">
        <v>81</v>
      </c>
      <c r="I16" s="78" t="s">
        <v>82</v>
      </c>
    </row>
    <row r="17" spans="1:9" x14ac:dyDescent="0.25">
      <c r="A17" s="76"/>
      <c r="B17" s="78" t="s">
        <v>38</v>
      </c>
      <c r="C17" s="78" t="s">
        <v>39</v>
      </c>
      <c r="D17" s="78" t="s">
        <v>40</v>
      </c>
      <c r="E17" s="78" t="s">
        <v>41</v>
      </c>
      <c r="F17" s="78" t="s">
        <v>42</v>
      </c>
      <c r="G17" s="78" t="s">
        <v>43</v>
      </c>
      <c r="H17" s="78" t="s">
        <v>44</v>
      </c>
      <c r="I17" s="78" t="s">
        <v>65</v>
      </c>
    </row>
    <row r="18" spans="1:9" ht="4" customHeight="1" x14ac:dyDescent="0.25">
      <c r="A18" s="79"/>
      <c r="B18" s="79"/>
      <c r="C18" s="79"/>
      <c r="D18" s="79"/>
      <c r="E18" s="79"/>
      <c r="F18" s="79"/>
      <c r="G18" s="79"/>
      <c r="H18" s="79"/>
      <c r="I18" s="79"/>
    </row>
    <row r="19" spans="1:9" ht="15" customHeight="1" x14ac:dyDescent="0.35">
      <c r="A19" s="56" t="s">
        <v>83</v>
      </c>
      <c r="B19" s="57" t="s">
        <v>84</v>
      </c>
      <c r="C19" s="45">
        <v>1253</v>
      </c>
      <c r="D19" s="45">
        <v>1266</v>
      </c>
      <c r="E19" s="45">
        <v>619403</v>
      </c>
      <c r="F19" s="45">
        <v>642763</v>
      </c>
      <c r="G19" s="45">
        <v>56256</v>
      </c>
      <c r="H19" s="45">
        <v>109695</v>
      </c>
      <c r="I19" s="60">
        <v>808714</v>
      </c>
    </row>
    <row r="20" spans="1:9" ht="20.149999999999999" customHeight="1" x14ac:dyDescent="0.35">
      <c r="A20" s="56" t="s">
        <v>85</v>
      </c>
      <c r="B20" s="57" t="s">
        <v>55</v>
      </c>
      <c r="C20" s="60">
        <v>2836</v>
      </c>
      <c r="D20" s="60">
        <v>3021</v>
      </c>
      <c r="E20" s="60">
        <v>1625907</v>
      </c>
      <c r="F20" s="60">
        <v>1649267</v>
      </c>
      <c r="G20" s="60">
        <v>80867</v>
      </c>
      <c r="H20" s="60">
        <v>148035</v>
      </c>
      <c r="I20" s="60">
        <v>1878169</v>
      </c>
    </row>
    <row r="21" spans="1:9" ht="4" customHeight="1" x14ac:dyDescent="0.25">
      <c r="A21" s="80"/>
      <c r="B21" s="81"/>
      <c r="C21" s="81"/>
      <c r="D21" s="82"/>
      <c r="E21" s="77"/>
      <c r="F21" s="77"/>
      <c r="G21" s="77"/>
      <c r="H21" s="77"/>
      <c r="I21" s="77"/>
    </row>
    <row r="22" spans="1:9" ht="9" customHeight="1" x14ac:dyDescent="0.25">
      <c r="A22" s="83"/>
      <c r="D22" s="84"/>
      <c r="E22" s="78" t="s">
        <v>86</v>
      </c>
      <c r="F22" s="78" t="s">
        <v>86</v>
      </c>
      <c r="G22" s="78" t="s">
        <v>87</v>
      </c>
      <c r="H22" s="78" t="s">
        <v>88</v>
      </c>
      <c r="I22" s="78" t="s">
        <v>89</v>
      </c>
    </row>
    <row r="23" spans="1:9" ht="9" customHeight="1" x14ac:dyDescent="0.25">
      <c r="A23" s="83"/>
      <c r="D23" s="84"/>
      <c r="E23" s="78" t="s">
        <v>90</v>
      </c>
      <c r="F23" s="78" t="s">
        <v>90</v>
      </c>
      <c r="G23" s="78" t="s">
        <v>90</v>
      </c>
      <c r="H23" s="78" t="s">
        <v>90</v>
      </c>
      <c r="I23" s="78" t="s">
        <v>90</v>
      </c>
    </row>
    <row r="24" spans="1:9" ht="9" customHeight="1" x14ac:dyDescent="0.25">
      <c r="A24" s="83"/>
      <c r="D24" s="84"/>
      <c r="E24" s="78" t="s">
        <v>91</v>
      </c>
      <c r="F24" s="78" t="s">
        <v>92</v>
      </c>
      <c r="G24" s="78" t="s">
        <v>93</v>
      </c>
      <c r="H24" s="78" t="s">
        <v>94</v>
      </c>
      <c r="I24" s="78" t="s">
        <v>95</v>
      </c>
    </row>
    <row r="25" spans="1:9" ht="4" customHeight="1" x14ac:dyDescent="0.25">
      <c r="A25" s="85"/>
      <c r="B25" s="86"/>
      <c r="C25" s="86"/>
      <c r="D25" s="87"/>
      <c r="E25" s="79"/>
      <c r="F25" s="79"/>
      <c r="G25" s="79"/>
      <c r="H25" s="79"/>
      <c r="I25" s="79"/>
    </row>
    <row r="26" spans="1:9" ht="25" customHeight="1" x14ac:dyDescent="0.25"/>
    <row r="27" spans="1:9" s="67" customFormat="1" ht="14.15" customHeight="1" x14ac:dyDescent="0.25">
      <c r="A27" s="72"/>
      <c r="B27" s="72"/>
      <c r="C27" s="73" t="s">
        <v>56</v>
      </c>
      <c r="D27" s="74"/>
      <c r="E27" s="74"/>
      <c r="F27" s="75"/>
      <c r="G27" s="73" t="s">
        <v>96</v>
      </c>
      <c r="H27" s="75"/>
      <c r="I27" s="72"/>
    </row>
    <row r="28" spans="1:9" ht="4" customHeight="1" x14ac:dyDescent="0.25">
      <c r="A28" s="76"/>
      <c r="B28" s="76"/>
      <c r="C28" s="77"/>
      <c r="D28" s="77"/>
      <c r="E28" s="77"/>
      <c r="F28" s="77"/>
      <c r="G28" s="77"/>
      <c r="H28" s="77"/>
      <c r="I28" s="76"/>
    </row>
    <row r="29" spans="1:9" ht="9" customHeight="1" x14ac:dyDescent="0.25">
      <c r="A29" s="76"/>
      <c r="B29" s="76"/>
      <c r="C29" s="76"/>
      <c r="D29" s="76"/>
      <c r="E29" s="76"/>
      <c r="F29" s="76"/>
      <c r="G29" s="76"/>
      <c r="H29" s="76"/>
      <c r="I29" s="78" t="s">
        <v>97</v>
      </c>
    </row>
    <row r="30" spans="1:9" ht="9" customHeight="1" x14ac:dyDescent="0.25">
      <c r="A30" s="76"/>
      <c r="B30" s="76"/>
      <c r="C30" s="76"/>
      <c r="D30" s="76"/>
      <c r="E30" s="78" t="s">
        <v>74</v>
      </c>
      <c r="F30" s="76"/>
      <c r="G30" s="76"/>
      <c r="H30" s="76"/>
      <c r="I30" s="78" t="s">
        <v>98</v>
      </c>
    </row>
    <row r="31" spans="1:9" ht="9" customHeight="1" x14ac:dyDescent="0.25">
      <c r="A31" s="76"/>
      <c r="B31" s="76"/>
      <c r="C31" s="78" t="s">
        <v>73</v>
      </c>
      <c r="D31" s="76"/>
      <c r="E31" s="78" t="s">
        <v>76</v>
      </c>
      <c r="F31" s="76"/>
      <c r="G31" s="76"/>
      <c r="H31" s="78" t="s">
        <v>99</v>
      </c>
      <c r="I31" s="78" t="s">
        <v>100</v>
      </c>
    </row>
    <row r="32" spans="1:9" ht="9" customHeight="1" x14ac:dyDescent="0.25">
      <c r="A32" s="76"/>
      <c r="B32" s="76"/>
      <c r="C32" s="78" t="s">
        <v>75</v>
      </c>
      <c r="D32" s="78" t="s">
        <v>21</v>
      </c>
      <c r="E32" s="78" t="s">
        <v>78</v>
      </c>
      <c r="F32" s="78" t="s">
        <v>23</v>
      </c>
      <c r="G32" s="78" t="s">
        <v>101</v>
      </c>
      <c r="H32" s="78" t="s">
        <v>102</v>
      </c>
      <c r="I32" s="78" t="s">
        <v>103</v>
      </c>
    </row>
    <row r="33" spans="1:9" ht="9" customHeight="1" x14ac:dyDescent="0.25">
      <c r="A33" s="76"/>
      <c r="B33" s="76"/>
      <c r="C33" s="78" t="s">
        <v>80</v>
      </c>
      <c r="D33" s="78" t="s">
        <v>80</v>
      </c>
      <c r="E33" s="78" t="s">
        <v>81</v>
      </c>
      <c r="F33" s="78" t="s">
        <v>60</v>
      </c>
      <c r="G33" s="78" t="s">
        <v>104</v>
      </c>
      <c r="H33" s="78" t="s">
        <v>104</v>
      </c>
      <c r="I33" s="78" t="s">
        <v>105</v>
      </c>
    </row>
    <row r="34" spans="1:9" ht="9" customHeight="1" x14ac:dyDescent="0.25">
      <c r="A34" s="76"/>
      <c r="B34" s="76"/>
      <c r="C34" s="78" t="s">
        <v>66</v>
      </c>
      <c r="D34" s="88" t="s">
        <v>67</v>
      </c>
      <c r="E34" s="88" t="s">
        <v>68</v>
      </c>
      <c r="F34" s="88" t="s">
        <v>106</v>
      </c>
      <c r="G34" s="88" t="s">
        <v>107</v>
      </c>
      <c r="H34" s="88" t="s">
        <v>108</v>
      </c>
      <c r="I34" s="78" t="s">
        <v>109</v>
      </c>
    </row>
    <row r="35" spans="1:9" ht="4" customHeight="1" x14ac:dyDescent="0.25">
      <c r="A35" s="79"/>
      <c r="B35" s="79"/>
      <c r="C35" s="79"/>
      <c r="D35" s="79"/>
      <c r="E35" s="79"/>
      <c r="F35" s="79"/>
      <c r="G35" s="79"/>
      <c r="H35" s="79"/>
      <c r="I35" s="79"/>
    </row>
    <row r="36" spans="1:9" ht="15" customHeight="1" x14ac:dyDescent="0.35">
      <c r="A36" s="56" t="s">
        <v>83</v>
      </c>
      <c r="B36" s="57" t="s">
        <v>84</v>
      </c>
      <c r="C36" s="43">
        <v>20643</v>
      </c>
      <c r="D36" s="43">
        <v>2654</v>
      </c>
      <c r="E36" s="43">
        <v>6273</v>
      </c>
      <c r="F36" s="44">
        <v>29570</v>
      </c>
      <c r="G36" s="55">
        <v>8047953</v>
      </c>
      <c r="H36" s="55">
        <v>52604</v>
      </c>
      <c r="I36" s="55">
        <v>60341</v>
      </c>
    </row>
    <row r="37" spans="1:9" ht="20.149999999999999" customHeight="1" x14ac:dyDescent="0.35">
      <c r="A37" s="56" t="s">
        <v>85</v>
      </c>
      <c r="B37" s="57" t="s">
        <v>55</v>
      </c>
      <c r="C37" s="44">
        <v>56798</v>
      </c>
      <c r="D37" s="44">
        <v>3833</v>
      </c>
      <c r="E37" s="44">
        <v>8973</v>
      </c>
      <c r="F37" s="44">
        <v>69604</v>
      </c>
      <c r="G37" s="59" t="s">
        <v>110</v>
      </c>
      <c r="H37" s="59" t="s">
        <v>110</v>
      </c>
      <c r="I37" s="59" t="s">
        <v>110</v>
      </c>
    </row>
    <row r="38" spans="1:9" ht="4" customHeight="1" x14ac:dyDescent="0.25">
      <c r="A38" s="80"/>
      <c r="B38" s="82"/>
      <c r="C38" s="77"/>
      <c r="D38" s="77"/>
      <c r="E38" s="77"/>
      <c r="F38" s="77"/>
      <c r="G38" s="80"/>
      <c r="H38" s="81"/>
      <c r="I38" s="82"/>
    </row>
    <row r="39" spans="1:9" ht="9" customHeight="1" x14ac:dyDescent="0.25">
      <c r="A39" s="83"/>
      <c r="B39" s="84"/>
      <c r="C39" s="78" t="s">
        <v>111</v>
      </c>
      <c r="D39" s="78" t="s">
        <v>112</v>
      </c>
      <c r="E39" s="78" t="s">
        <v>113</v>
      </c>
      <c r="F39" s="78" t="s">
        <v>114</v>
      </c>
      <c r="G39" s="83"/>
      <c r="I39" s="84"/>
    </row>
    <row r="40" spans="1:9" ht="9" customHeight="1" x14ac:dyDescent="0.25">
      <c r="A40" s="83"/>
      <c r="B40" s="84"/>
      <c r="C40" s="78" t="s">
        <v>115</v>
      </c>
      <c r="D40" s="78" t="s">
        <v>116</v>
      </c>
      <c r="E40" s="78" t="s">
        <v>117</v>
      </c>
      <c r="F40" s="78" t="s">
        <v>118</v>
      </c>
      <c r="G40" s="83"/>
      <c r="I40" s="84"/>
    </row>
    <row r="41" spans="1:9" ht="4" customHeight="1" x14ac:dyDescent="0.25">
      <c r="A41" s="85"/>
      <c r="B41" s="87"/>
      <c r="C41" s="79"/>
      <c r="D41" s="79"/>
      <c r="E41" s="79"/>
      <c r="F41" s="79"/>
      <c r="G41" s="85"/>
      <c r="H41" s="86"/>
      <c r="I41" s="87"/>
    </row>
    <row r="43" spans="1:9" ht="11" x14ac:dyDescent="0.25">
      <c r="A43" s="89">
        <v>1</v>
      </c>
      <c r="B43" s="90" t="s">
        <v>70</v>
      </c>
    </row>
    <row r="44" spans="1:9" ht="11" x14ac:dyDescent="0.25">
      <c r="A44" s="89">
        <v>2</v>
      </c>
      <c r="B44" s="90" t="s">
        <v>71</v>
      </c>
    </row>
  </sheetData>
  <phoneticPr fontId="10" type="noConversion"/>
  <printOptions horizontalCentered="1" gridLinesSet="0"/>
  <pageMargins left="0.5" right="0.5" top="0.5" bottom="0.5" header="0" footer="0"/>
  <pageSetup orientation="landscape"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A-1Q</vt:lpstr>
      <vt:lpstr>A-1Q Documentation</vt:lpstr>
      <vt:lpstr>A-2Q</vt:lpstr>
      <vt:lpstr>B-2Q</vt:lpstr>
      <vt:lpstr>'A-1Q Documentation'!Print_Area</vt:lpstr>
      <vt:lpstr>'B-2Q'!Print_Area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 Systems Support</dc:creator>
  <cp:lastModifiedBy>Christy Colerick</cp:lastModifiedBy>
  <cp:lastPrinted>2020-02-25T17:54:14Z</cp:lastPrinted>
  <dcterms:created xsi:type="dcterms:W3CDTF">1999-10-28T16:13:10Z</dcterms:created>
  <dcterms:modified xsi:type="dcterms:W3CDTF">2022-07-20T16:18:11Z</dcterms:modified>
</cp:coreProperties>
</file>