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CSRACCT\AAR STB Reporting\2016 STB Quarterly Reporting\Q3\Final Report Files\"/>
    </mc:Choice>
  </mc:AlternateContent>
  <bookViews>
    <workbookView xWindow="-15" yWindow="-15" windowWidth="24015" windowHeight="6495"/>
  </bookViews>
  <sheets>
    <sheet name="3rd QTR" sheetId="1" r:id="rId1"/>
    <sheet name="4d QTR" sheetId="4" state="hidden" r:id="rId2"/>
    <sheet name="SW-INSTR" sheetId="8" state="hidden" r:id="rId3"/>
    <sheet name="LJT-INSTR" sheetId="6" state="hidden" r:id="rId4"/>
    <sheet name="RGR-INSTR" sheetId="7" state="hidden" r:id="rId5"/>
    <sheet name="Q2 Variances 13" sheetId="19" state="hidden" r:id="rId6"/>
  </sheets>
  <externalReferences>
    <externalReference r:id="rId7"/>
  </externalReferences>
  <definedNames>
    <definedName name="\A" localSheetId="5">'[1]1Q'!#REF!</definedName>
    <definedName name="\A">'3rd QTR'!#REF!</definedName>
    <definedName name="\B" localSheetId="5">'[1]1Q'!#REF!</definedName>
    <definedName name="\B">'3rd QTR'!#REF!</definedName>
    <definedName name="\C" localSheetId="5">'[1]1Q'!#REF!</definedName>
    <definedName name="\C">'[1]1Q'!#REF!</definedName>
    <definedName name="\D" localSheetId="5">'[1]1Q'!#REF!</definedName>
    <definedName name="\D">'[1]1Q'!#REF!</definedName>
    <definedName name="\E" localSheetId="5">'[1]1Q'!#REF!</definedName>
    <definedName name="\E">'[1]1Q'!#REF!</definedName>
    <definedName name="\S" localSheetId="5">'3rd QTR'!#REF!</definedName>
    <definedName name="\S">'3rd QTR'!#REF!</definedName>
    <definedName name="_xlnm.Print_Area" localSheetId="0">'3rd QTR'!$A$1:$U$54</definedName>
    <definedName name="_xlnm.Print_Area" localSheetId="1">'4d QTR'!$A$1:$U$55</definedName>
    <definedName name="_xlnm.Print_Area" localSheetId="3">'LJT-INSTR'!$A$1:$K$48</definedName>
    <definedName name="_xlnm.Print_Area" localSheetId="5">'Q2 Variances 13'!$A$1:$P$117</definedName>
    <definedName name="_xlnm.Print_Area" localSheetId="4">'RGR-INSTR'!$A$1:$K$48</definedName>
    <definedName name="_xlnm.Print_Area" localSheetId="2">'SW-INSTR'!$A$1:$K$50</definedName>
  </definedNames>
  <calcPr calcId="162913"/>
</workbook>
</file>

<file path=xl/calcChain.xml><?xml version="1.0" encoding="utf-8"?>
<calcChain xmlns="http://schemas.openxmlformats.org/spreadsheetml/2006/main">
  <c r="Q44" i="4" l="1"/>
  <c r="R45" i="4"/>
  <c r="L9" i="19"/>
  <c r="O9" i="19" s="1"/>
  <c r="L8" i="19"/>
  <c r="O8" i="19" s="1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68" i="19" s="1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18" i="19"/>
  <c r="O17" i="19"/>
  <c r="O16" i="19"/>
  <c r="O31" i="19" s="1"/>
  <c r="N112" i="19"/>
  <c r="O112" i="19" s="1"/>
  <c r="N92" i="19"/>
  <c r="O92" i="19"/>
  <c r="O82" i="19"/>
  <c r="O81" i="19"/>
  <c r="O80" i="19"/>
  <c r="O79" i="19"/>
  <c r="O103" i="19"/>
  <c r="O104" i="19" s="1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 s="1"/>
  <c r="T32" i="4"/>
  <c r="U32" i="4"/>
  <c r="U39" i="4"/>
  <c r="V38" i="4"/>
  <c r="T39" i="4"/>
  <c r="U44" i="4"/>
  <c r="R44" i="4" s="1"/>
  <c r="R46" i="4" s="1"/>
  <c r="T46" i="4"/>
  <c r="Q3" i="4"/>
  <c r="T40" i="4"/>
  <c r="V40" i="4"/>
  <c r="U46" i="4"/>
  <c r="Q45" i="4"/>
  <c r="Q46" i="4"/>
  <c r="U49" i="4"/>
  <c r="U48" i="4"/>
  <c r="L67" i="19"/>
  <c r="R71" i="19"/>
  <c r="R67" i="19"/>
  <c r="O83" i="19" l="1"/>
  <c r="U40" i="4"/>
  <c r="L10" i="19"/>
  <c r="O59" i="19"/>
  <c r="O67" i="19"/>
  <c r="O10" i="19"/>
  <c r="L69" i="19"/>
  <c r="N67" i="19"/>
  <c r="O69" i="19" l="1"/>
  <c r="Q67" i="19"/>
  <c r="S67" i="19"/>
  <c r="T67" i="19" s="1"/>
  <c r="N69" i="19"/>
  <c r="S71" i="19"/>
  <c r="T71" i="19" s="1"/>
</calcChain>
</file>

<file path=xl/comments1.xml><?xml version="1.0" encoding="utf-8"?>
<comments xmlns="http://schemas.openxmlformats.org/spreadsheetml/2006/main">
  <authors>
    <author>AJXH10</author>
  </authors>
  <commentList>
    <comment ref="L68" authorId="0" shape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<sst xmlns="http://schemas.openxmlformats.org/spreadsheetml/2006/main" count="490" uniqueCount="240">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</sst>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</numFmts>
  <fonts count="6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30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31" applyNumberFormat="0" applyAlignment="0" applyProtection="0"/>
    <xf numFmtId="0" fontId="36" fillId="32" borderId="32" applyNumberFormat="0" applyAlignment="0" applyProtection="0"/>
    <xf numFmtId="0" fontId="37" fillId="0" borderId="3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34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31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3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3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30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30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22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40" fillId="0" borderId="39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36">
    <xf numFmtId="37" fontId="0" fillId="0" borderId="0" xfId="0"/>
    <xf numFmtId="37" fontId="0" fillId="0" borderId="1" xfId="0" applyBorder="1" applyAlignment="1">
      <alignment horizontal="centerContinuous"/>
    </xf>
    <xf numFmtId="37" fontId="0" fillId="0" borderId="2" xfId="0" applyBorder="1" applyAlignment="1">
      <alignment horizontal="centerContinuous"/>
    </xf>
    <xf numFmtId="37" fontId="0" fillId="0" borderId="3" xfId="0" applyBorder="1" applyAlignment="1">
      <alignment horizontal="centerContinuous"/>
    </xf>
    <xf numFmtId="37" fontId="0" fillId="0" borderId="4" xfId="0" applyBorder="1" applyAlignment="1">
      <alignment horizontal="center"/>
    </xf>
    <xf numFmtId="37" fontId="0" fillId="0" borderId="5" xfId="0" applyBorder="1" applyAlignment="1">
      <alignment horizontal="centerContinuous"/>
    </xf>
    <xf numFmtId="37" fontId="0" fillId="0" borderId="6" xfId="0" applyBorder="1" applyAlignment="1">
      <alignment horizontal="centerContinuous"/>
    </xf>
    <xf numFmtId="37" fontId="0" fillId="0" borderId="7" xfId="0" applyBorder="1"/>
    <xf numFmtId="37" fontId="0" fillId="0" borderId="8" xfId="0" applyBorder="1"/>
    <xf numFmtId="37" fontId="9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0" fillId="0" borderId="0" xfId="0" applyAlignment="1">
      <alignment horizontal="centerContinuous"/>
    </xf>
    <xf numFmtId="37" fontId="0" fillId="0" borderId="9" xfId="0" applyBorder="1"/>
    <xf numFmtId="37" fontId="0" fillId="0" borderId="10" xfId="0" applyBorder="1"/>
    <xf numFmtId="37" fontId="5" fillId="0" borderId="9" xfId="0" applyFont="1" applyBorder="1" applyAlignment="1">
      <alignment horizontal="center"/>
    </xf>
    <xf numFmtId="37" fontId="0" fillId="0" borderId="11" xfId="0" applyBorder="1"/>
    <xf numFmtId="37" fontId="5" fillId="0" borderId="12" xfId="0" applyFont="1" applyBorder="1" applyAlignment="1">
      <alignment horizontal="center"/>
    </xf>
    <xf numFmtId="37" fontId="5" fillId="0" borderId="11" xfId="0" applyFont="1" applyBorder="1"/>
    <xf numFmtId="37" fontId="0" fillId="0" borderId="11" xfId="0" applyBorder="1" applyAlignment="1">
      <alignment horizontal="centerContinuous"/>
    </xf>
    <xf numFmtId="37" fontId="0" fillId="0" borderId="13" xfId="0" applyBorder="1"/>
    <xf numFmtId="37" fontId="10" fillId="0" borderId="0" xfId="0" applyFont="1" applyAlignment="1">
      <alignment horizontal="left"/>
    </xf>
    <xf numFmtId="37" fontId="6" fillId="0" borderId="0" xfId="0" applyFont="1"/>
    <xf numFmtId="37" fontId="7" fillId="0" borderId="0" xfId="0" applyFont="1" applyAlignment="1">
      <alignment horizontal="left"/>
    </xf>
    <xf numFmtId="37" fontId="5" fillId="0" borderId="0" xfId="0" quotePrefix="1" applyFont="1" applyAlignment="1">
      <alignment horizontal="left"/>
    </xf>
    <xf numFmtId="37" fontId="0" fillId="0" borderId="14" xfId="0" applyBorder="1"/>
    <xf numFmtId="37" fontId="5" fillId="0" borderId="11" xfId="0" applyFont="1" applyBorder="1" applyAlignment="1">
      <alignment horizontal="left"/>
    </xf>
    <xf numFmtId="37" fontId="0" fillId="0" borderId="0" xfId="0" applyBorder="1"/>
    <xf numFmtId="37" fontId="6" fillId="0" borderId="7" xfId="0" applyFont="1" applyBorder="1"/>
    <xf numFmtId="37" fontId="0" fillId="0" borderId="13" xfId="0" applyBorder="1" applyAlignment="1">
      <alignment horizontal="centerContinuous"/>
    </xf>
    <xf numFmtId="37" fontId="6" fillId="0" borderId="7" xfId="0" applyFont="1" applyBorder="1" applyAlignment="1">
      <alignment horizontal="center"/>
    </xf>
    <xf numFmtId="37" fontId="0" fillId="0" borderId="14" xfId="0" applyBorder="1" applyAlignment="1">
      <alignment horizontal="centerContinuous"/>
    </xf>
    <xf numFmtId="37" fontId="6" fillId="0" borderId="9" xfId="0" applyFont="1" applyBorder="1" applyAlignment="1">
      <alignment horizontal="center"/>
    </xf>
    <xf numFmtId="37" fontId="0" fillId="0" borderId="11" xfId="0" applyBorder="1" applyAlignment="1">
      <alignment horizontal="left"/>
    </xf>
    <xf numFmtId="37" fontId="6" fillId="0" borderId="11" xfId="0" applyFont="1" applyBorder="1"/>
    <xf numFmtId="37" fontId="0" fillId="0" borderId="9" xfId="0" applyBorder="1" applyAlignment="1">
      <alignment horizontal="center"/>
    </xf>
    <xf numFmtId="37" fontId="0" fillId="0" borderId="15" xfId="0" applyBorder="1" applyAlignment="1">
      <alignment horizontal="center"/>
    </xf>
    <xf numFmtId="37" fontId="0" fillId="0" borderId="7" xfId="0" applyBorder="1" applyAlignment="1">
      <alignment horizontal="left"/>
    </xf>
    <xf numFmtId="37" fontId="5" fillId="0" borderId="14" xfId="0" applyFont="1" applyBorder="1"/>
    <xf numFmtId="37" fontId="10" fillId="0" borderId="14" xfId="0" applyFont="1" applyBorder="1" applyAlignment="1">
      <alignment horizontal="centerContinuous"/>
    </xf>
    <xf numFmtId="37" fontId="6" fillId="0" borderId="13" xfId="0" applyFont="1" applyBorder="1" applyAlignment="1">
      <alignment horizontal="center"/>
    </xf>
    <xf numFmtId="37" fontId="6" fillId="0" borderId="14" xfId="0" applyFont="1" applyBorder="1" applyAlignment="1">
      <alignment horizontal="center"/>
    </xf>
    <xf numFmtId="37" fontId="6" fillId="0" borderId="9" xfId="0" applyFont="1" applyBorder="1"/>
    <xf numFmtId="37" fontId="0" fillId="0" borderId="18" xfId="0" applyBorder="1"/>
    <xf numFmtId="37" fontId="8" fillId="0" borderId="9" xfId="0" applyFont="1" applyBorder="1" applyProtection="1">
      <protection locked="0"/>
    </xf>
    <xf numFmtId="37" fontId="8" fillId="0" borderId="15" xfId="0" applyFont="1" applyBorder="1"/>
    <xf numFmtId="37" fontId="0" fillId="0" borderId="19" xfId="0" applyBorder="1"/>
    <xf numFmtId="37" fontId="0" fillId="0" borderId="5" xfId="0" applyBorder="1" applyAlignment="1">
      <alignment horizontal="center"/>
    </xf>
    <xf numFmtId="37" fontId="5" fillId="0" borderId="0" xfId="0" applyFont="1" applyBorder="1" applyAlignment="1">
      <alignment horizontal="center"/>
    </xf>
    <xf numFmtId="37" fontId="0" fillId="0" borderId="0" xfId="0" applyBorder="1" applyAlignment="1">
      <alignment horizontal="left"/>
    </xf>
    <xf numFmtId="37" fontId="0" fillId="0" borderId="7" xfId="0" applyBorder="1" applyAlignment="1">
      <alignment horizontal="center"/>
    </xf>
    <xf numFmtId="37" fontId="0" fillId="0" borderId="20" xfId="0" applyBorder="1"/>
    <xf numFmtId="37" fontId="0" fillId="0" borderId="21" xfId="0" applyBorder="1"/>
    <xf numFmtId="37" fontId="0" fillId="0" borderId="22" xfId="0" applyBorder="1"/>
    <xf numFmtId="37" fontId="0" fillId="0" borderId="23" xfId="0" applyBorder="1"/>
    <xf numFmtId="37" fontId="0" fillId="0" borderId="24" xfId="0" applyBorder="1"/>
    <xf numFmtId="37" fontId="0" fillId="0" borderId="25" xfId="0" applyBorder="1"/>
    <xf numFmtId="37" fontId="19" fillId="0" borderId="23" xfId="0" applyFont="1" applyFill="1" applyBorder="1" applyAlignment="1">
      <alignment horizontal="left"/>
    </xf>
    <xf numFmtId="37" fontId="19" fillId="0" borderId="25" xfId="0" applyFont="1" applyFill="1" applyBorder="1" applyAlignment="1">
      <alignment horizontal="left"/>
    </xf>
    <xf numFmtId="37" fontId="20" fillId="0" borderId="10" xfId="0" applyFont="1" applyFill="1" applyBorder="1" applyProtection="1">
      <protection locked="0"/>
    </xf>
    <xf numFmtId="37" fontId="22" fillId="0" borderId="10" xfId="0" applyFont="1" applyFill="1" applyBorder="1"/>
    <xf numFmtId="37" fontId="22" fillId="0" borderId="16" xfId="0" applyNumberFormat="1" applyFont="1" applyFill="1" applyBorder="1"/>
    <xf numFmtId="37" fontId="20" fillId="0" borderId="8" xfId="0" applyFont="1" applyFill="1" applyBorder="1"/>
    <xf numFmtId="37" fontId="20" fillId="0" borderId="10" xfId="0" applyNumberFormat="1" applyFont="1" applyFill="1" applyBorder="1" applyProtection="1">
      <protection locked="0"/>
    </xf>
    <xf numFmtId="37" fontId="22" fillId="0" borderId="10" xfId="0" applyNumberFormat="1" applyFont="1" applyBorder="1"/>
    <xf numFmtId="37" fontId="20" fillId="0" borderId="8" xfId="0" applyNumberFormat="1" applyFont="1" applyBorder="1"/>
    <xf numFmtId="37" fontId="20" fillId="0" borderId="8" xfId="0" applyNumberFormat="1" applyFont="1" applyFill="1" applyBorder="1" applyProtection="1">
      <protection locked="0"/>
    </xf>
    <xf numFmtId="37" fontId="20" fillId="0" borderId="17" xfId="0" applyNumberFormat="1" applyFont="1" applyFill="1" applyBorder="1" applyProtection="1">
      <protection locked="0"/>
    </xf>
    <xf numFmtId="37" fontId="22" fillId="0" borderId="10" xfId="0" applyFont="1" applyBorder="1"/>
    <xf numFmtId="37" fontId="22" fillId="0" borderId="16" xfId="0" applyNumberFormat="1" applyFont="1" applyBorder="1"/>
    <xf numFmtId="37" fontId="22" fillId="0" borderId="16" xfId="0" applyFont="1" applyBorder="1"/>
    <xf numFmtId="37" fontId="23" fillId="0" borderId="14" xfId="0" applyFont="1" applyBorder="1" applyAlignment="1">
      <alignment horizontal="centerContinuous"/>
    </xf>
    <xf numFmtId="37" fontId="21" fillId="0" borderId="10" xfId="0" applyFont="1" applyBorder="1" applyAlignment="1">
      <alignment horizontal="centerContinuous"/>
    </xf>
    <xf numFmtId="37" fontId="24" fillId="0" borderId="8" xfId="0" applyFont="1" applyBorder="1" applyAlignment="1">
      <alignment horizontal="center"/>
    </xf>
    <xf numFmtId="37" fontId="24" fillId="0" borderId="10" xfId="0" applyFont="1" applyBorder="1" applyAlignment="1">
      <alignment horizontal="center"/>
    </xf>
    <xf numFmtId="37" fontId="25" fillId="0" borderId="10" xfId="0" applyFont="1" applyBorder="1" applyAlignment="1">
      <alignment horizontal="center"/>
    </xf>
    <xf numFmtId="37" fontId="25" fillId="0" borderId="9" xfId="0" applyFont="1" applyBorder="1" applyAlignment="1">
      <alignment horizontal="center"/>
    </xf>
    <xf numFmtId="37" fontId="20" fillId="0" borderId="10" xfId="0" applyFont="1" applyFill="1" applyBorder="1" applyAlignment="1" applyProtection="1">
      <alignment horizontal="right"/>
      <protection locked="0"/>
    </xf>
    <xf numFmtId="37" fontId="20" fillId="0" borderId="9" xfId="0" applyFont="1" applyBorder="1"/>
    <xf numFmtId="37" fontId="20" fillId="0" borderId="8" xfId="0" applyFont="1" applyFill="1" applyBorder="1" applyAlignment="1" applyProtection="1">
      <alignment horizontal="right"/>
      <protection locked="0"/>
    </xf>
    <xf numFmtId="37" fontId="20" fillId="0" borderId="7" xfId="0" applyFont="1" applyBorder="1"/>
    <xf numFmtId="37" fontId="0" fillId="0" borderId="0" xfId="0" applyAlignment="1">
      <alignment horizontal="center"/>
    </xf>
    <xf numFmtId="37" fontId="5" fillId="0" borderId="11" xfId="0" quotePrefix="1" applyFont="1" applyBorder="1" applyAlignment="1">
      <alignment horizontal="center"/>
    </xf>
    <xf numFmtId="37" fontId="0" fillId="0" borderId="0" xfId="0" applyFill="1"/>
    <xf numFmtId="37" fontId="8" fillId="0" borderId="9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28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8" xfId="0" applyFont="1" applyFill="1" applyBorder="1" applyAlignment="1">
      <alignment horizontal="center"/>
    </xf>
    <xf numFmtId="37" fontId="6" fillId="0" borderId="10" xfId="0" applyFont="1" applyFill="1" applyBorder="1" applyAlignment="1">
      <alignment horizontal="center"/>
    </xf>
    <xf numFmtId="37" fontId="0" fillId="0" borderId="8" xfId="0" applyFill="1" applyBorder="1"/>
    <xf numFmtId="37" fontId="24" fillId="0" borderId="7" xfId="0" applyFont="1" applyFill="1" applyBorder="1" applyAlignment="1">
      <alignment horizontal="center"/>
    </xf>
    <xf numFmtId="37" fontId="24" fillId="0" borderId="9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28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7" xfId="0" applyFont="1" applyFill="1" applyBorder="1" applyAlignment="1">
      <alignment horizontal="center"/>
    </xf>
    <xf numFmtId="37" fontId="6" fillId="0" borderId="9" xfId="0" applyFont="1" applyFill="1" applyBorder="1" applyAlignment="1">
      <alignment horizontal="center"/>
    </xf>
    <xf numFmtId="37" fontId="0" fillId="0" borderId="7" xfId="0" applyFill="1" applyBorder="1"/>
    <xf numFmtId="37" fontId="26" fillId="10" borderId="0" xfId="19717" applyFont="1" applyFill="1"/>
    <xf numFmtId="37" fontId="8" fillId="0" borderId="40" xfId="0" applyFont="1" applyFill="1" applyBorder="1" applyProtection="1">
      <protection locked="0"/>
    </xf>
    <xf numFmtId="37" fontId="0" fillId="0" borderId="0" xfId="0" applyFont="1" applyAlignment="1">
      <alignment horizontal="center"/>
    </xf>
    <xf numFmtId="37" fontId="0" fillId="0" borderId="20" xfId="0" applyBorder="1" applyAlignment="1">
      <alignment horizontal="center"/>
    </xf>
    <xf numFmtId="37" fontId="0" fillId="0" borderId="19" xfId="0" applyBorder="1" applyAlignment="1">
      <alignment horizontal="center"/>
    </xf>
    <xf numFmtId="37" fontId="0" fillId="0" borderId="21" xfId="0" applyBorder="1" applyAlignment="1">
      <alignment horizontal="center"/>
    </xf>
    <xf numFmtId="37" fontId="0" fillId="0" borderId="22" xfId="0" applyBorder="1" applyAlignment="1">
      <alignment horizontal="center"/>
    </xf>
    <xf numFmtId="37" fontId="0" fillId="0" borderId="0" xfId="0" applyAlignment="1">
      <alignment horizontal="center"/>
    </xf>
    <xf numFmtId="37" fontId="0" fillId="0" borderId="23" xfId="0" applyBorder="1" applyAlignment="1">
      <alignment horizontal="center"/>
    </xf>
    <xf numFmtId="37" fontId="0" fillId="0" borderId="24" xfId="0" applyBorder="1" applyAlignment="1">
      <alignment horizontal="center"/>
    </xf>
    <xf numFmtId="37" fontId="0" fillId="0" borderId="18" xfId="0" applyBorder="1" applyAlignment="1">
      <alignment horizontal="center"/>
    </xf>
    <xf numFmtId="37" fontId="0" fillId="0" borderId="25" xfId="0" applyBorder="1" applyAlignment="1">
      <alignment horizontal="center"/>
    </xf>
    <xf numFmtId="37" fontId="6" fillId="0" borderId="26" xfId="0" applyFont="1" applyBorder="1" applyAlignment="1">
      <alignment horizontal="center" vertical="center"/>
    </xf>
    <xf numFmtId="37" fontId="0" fillId="0" borderId="27" xfId="0" applyBorder="1" applyAlignment="1">
      <alignment horizontal="center" vertical="center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4"/>
  <sheetViews>
    <sheetView tabSelected="1" topLeftCell="A31" zoomScale="140" zoomScaleNormal="140" workbookViewId="0">
      <selection activeCell="Y47" sqref="Y47"/>
    </sheetView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2.95" customHeight="1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  <c r="I1" s="5"/>
      <c r="J1" s="5"/>
      <c r="K1" s="5"/>
      <c r="L1" s="5"/>
      <c r="M1" s="5"/>
      <c r="N1" s="5"/>
      <c r="O1" s="5"/>
      <c r="P1" s="6"/>
      <c r="Q1" s="46" t="s">
        <v>3</v>
      </c>
      <c r="R1" s="125" t="s">
        <v>4</v>
      </c>
      <c r="S1" s="126"/>
      <c r="T1" s="126"/>
      <c r="U1" s="127"/>
    </row>
    <row r="2" spans="1:21" ht="11.1" customHeight="1">
      <c r="A2" s="7"/>
      <c r="B2" s="8"/>
      <c r="C2" s="8"/>
      <c r="D2" s="8"/>
      <c r="E2" s="8"/>
      <c r="F2" s="8"/>
      <c r="G2" s="7"/>
      <c r="I2" s="9" t="s">
        <v>5</v>
      </c>
      <c r="K2" s="124" t="s">
        <v>6</v>
      </c>
      <c r="M2" s="10" t="s">
        <v>7</v>
      </c>
      <c r="O2" s="80" t="s">
        <v>8</v>
      </c>
      <c r="P2" s="8"/>
      <c r="Q2" s="47"/>
      <c r="R2" s="128" t="s">
        <v>9</v>
      </c>
      <c r="S2" s="129"/>
      <c r="T2" s="129"/>
      <c r="U2" s="130"/>
    </row>
    <row r="3" spans="1:21" ht="11.1" customHeight="1">
      <c r="A3" s="12"/>
      <c r="B3" s="13"/>
      <c r="C3" s="13"/>
      <c r="D3" s="13"/>
      <c r="E3" s="13"/>
      <c r="F3" s="13"/>
      <c r="G3" s="14" t="s">
        <v>10</v>
      </c>
      <c r="H3" s="15"/>
      <c r="I3" s="16"/>
      <c r="J3" s="17"/>
      <c r="K3" s="16"/>
      <c r="L3" s="17"/>
      <c r="M3" s="16" t="s">
        <v>11</v>
      </c>
      <c r="N3" s="17"/>
      <c r="O3" s="16"/>
      <c r="P3" s="13"/>
      <c r="Q3" s="81" t="s">
        <v>239</v>
      </c>
      <c r="R3" s="131" t="s">
        <v>12</v>
      </c>
      <c r="S3" s="132"/>
      <c r="T3" s="132"/>
      <c r="U3" s="133"/>
    </row>
    <row r="4" spans="1:21" ht="15" customHeight="1">
      <c r="A4" s="19"/>
      <c r="B4" s="20" t="s">
        <v>13</v>
      </c>
      <c r="N4" s="21"/>
      <c r="O4" s="21"/>
      <c r="P4" s="21"/>
      <c r="U4" s="51"/>
    </row>
    <row r="5" spans="1:21" ht="15" customHeight="1">
      <c r="A5" s="19"/>
      <c r="B5" s="22" t="s">
        <v>14</v>
      </c>
      <c r="U5" s="53"/>
    </row>
    <row r="6" spans="1:21" ht="15" customHeight="1">
      <c r="A6" s="19"/>
      <c r="B6" s="22" t="s">
        <v>15</v>
      </c>
      <c r="U6" s="53"/>
    </row>
    <row r="7" spans="1:21" ht="11.1" customHeight="1">
      <c r="A7" s="19"/>
      <c r="B7" s="23" t="s">
        <v>139</v>
      </c>
      <c r="U7" s="56"/>
    </row>
    <row r="8" spans="1:21" ht="11.1" customHeight="1">
      <c r="A8" s="24"/>
      <c r="B8" s="25" t="s">
        <v>140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6"/>
      <c r="U8" s="57"/>
    </row>
    <row r="9" spans="1:21" ht="12.95" customHeight="1">
      <c r="A9" s="19"/>
      <c r="S9" s="27"/>
      <c r="T9" s="134" t="s">
        <v>16</v>
      </c>
      <c r="U9" s="135"/>
    </row>
    <row r="10" spans="1:21" ht="12.95" customHeight="1">
      <c r="A10" s="28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9" t="s">
        <v>18</v>
      </c>
      <c r="T10" s="105" t="s">
        <v>19</v>
      </c>
      <c r="U10" s="119" t="s">
        <v>20</v>
      </c>
    </row>
    <row r="11" spans="1:21" ht="11.1" customHeight="1">
      <c r="A11" s="30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1" t="s">
        <v>22</v>
      </c>
      <c r="T11" s="106" t="s">
        <v>23</v>
      </c>
      <c r="U11" s="120" t="s">
        <v>24</v>
      </c>
    </row>
    <row r="12" spans="1:21" ht="11.1" customHeight="1">
      <c r="A12" s="28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7"/>
      <c r="T12" s="107"/>
      <c r="U12" s="121"/>
    </row>
    <row r="13" spans="1:21" ht="12.95" customHeight="1">
      <c r="A13" s="24"/>
      <c r="B13" s="32" t="s">
        <v>26</v>
      </c>
      <c r="C13" s="15"/>
      <c r="D13" s="3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4" t="s">
        <v>27</v>
      </c>
      <c r="T13" s="58">
        <v>179068</v>
      </c>
      <c r="U13" s="58">
        <v>67770</v>
      </c>
    </row>
    <row r="14" spans="1:21" ht="12.95" customHeight="1">
      <c r="A14" s="24"/>
      <c r="B14" s="32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3"/>
      <c r="Q14" s="15"/>
      <c r="R14" s="15"/>
      <c r="S14" s="34" t="s">
        <v>29</v>
      </c>
      <c r="T14" s="58">
        <v>0</v>
      </c>
      <c r="U14" s="58">
        <v>0</v>
      </c>
    </row>
    <row r="15" spans="1:21" ht="12.95" customHeight="1">
      <c r="A15" s="24"/>
      <c r="B15" s="32" t="s">
        <v>30</v>
      </c>
      <c r="C15" s="15"/>
      <c r="D15" s="15"/>
      <c r="E15" s="15"/>
      <c r="F15" s="15"/>
      <c r="G15" s="15"/>
      <c r="H15" s="3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4" t="s">
        <v>31</v>
      </c>
      <c r="T15" s="58">
        <v>307322</v>
      </c>
      <c r="U15" s="58">
        <v>295501</v>
      </c>
    </row>
    <row r="16" spans="1:21" ht="12.95" customHeight="1">
      <c r="A16" s="24"/>
      <c r="B16" s="32" t="s">
        <v>32</v>
      </c>
      <c r="C16" s="15"/>
      <c r="D16" s="15"/>
      <c r="E16" s="15"/>
      <c r="F16" s="15"/>
      <c r="G16" s="15"/>
      <c r="H16" s="15"/>
      <c r="I16" s="15"/>
      <c r="J16" s="33"/>
      <c r="K16" s="15"/>
      <c r="L16" s="15"/>
      <c r="M16" s="15"/>
      <c r="N16" s="15"/>
      <c r="O16" s="15"/>
      <c r="P16" s="15"/>
      <c r="Q16" s="15"/>
      <c r="R16" s="15"/>
      <c r="S16" s="34" t="s">
        <v>33</v>
      </c>
      <c r="T16" s="58">
        <v>31643</v>
      </c>
      <c r="U16" s="58">
        <v>63686</v>
      </c>
    </row>
    <row r="17" spans="1:21" ht="12.95" customHeight="1">
      <c r="A17" s="24"/>
      <c r="B17" s="32" t="s">
        <v>34</v>
      </c>
      <c r="C17" s="15"/>
      <c r="D17" s="15"/>
      <c r="E17" s="15"/>
      <c r="F17" s="15"/>
      <c r="G17" s="15"/>
      <c r="H17" s="3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4" t="s">
        <v>35</v>
      </c>
      <c r="T17" s="58">
        <v>99415</v>
      </c>
      <c r="U17" s="58">
        <v>81629</v>
      </c>
    </row>
    <row r="18" spans="1:21" ht="12.95" customHeight="1">
      <c r="A18" s="24"/>
      <c r="B18" s="32" t="s">
        <v>36</v>
      </c>
      <c r="C18" s="15"/>
      <c r="D18" s="15"/>
      <c r="E18" s="15"/>
      <c r="F18" s="15"/>
      <c r="G18" s="15"/>
      <c r="H18" s="3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4" t="s">
        <v>37</v>
      </c>
      <c r="T18" s="58">
        <v>0</v>
      </c>
      <c r="U18" s="58">
        <v>0</v>
      </c>
    </row>
    <row r="19" spans="1:21" ht="15" customHeight="1">
      <c r="A19" s="24"/>
      <c r="B19" s="15"/>
      <c r="C19" s="25" t="s">
        <v>38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4" t="s">
        <v>39</v>
      </c>
      <c r="T19" s="59">
        <v>617448</v>
      </c>
      <c r="U19" s="59">
        <v>508586</v>
      </c>
    </row>
    <row r="20" spans="1:21" ht="12.95" customHeight="1">
      <c r="A20" s="24"/>
      <c r="B20" s="32" t="s">
        <v>40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3"/>
      <c r="Q20" s="15"/>
      <c r="R20" s="15"/>
      <c r="S20" s="34" t="s">
        <v>41</v>
      </c>
      <c r="T20" s="58">
        <v>0</v>
      </c>
      <c r="U20" s="58">
        <v>0</v>
      </c>
    </row>
    <row r="21" spans="1:21" ht="12.95" customHeight="1">
      <c r="A21" s="24"/>
      <c r="B21" s="32" t="s">
        <v>42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3"/>
      <c r="P21" s="15"/>
      <c r="Q21" s="15"/>
      <c r="R21" s="15"/>
      <c r="S21" s="34" t="s">
        <v>43</v>
      </c>
      <c r="T21" s="58">
        <v>9173</v>
      </c>
      <c r="U21" s="58">
        <v>9184</v>
      </c>
    </row>
    <row r="22" spans="1:21" ht="12.95" customHeight="1">
      <c r="A22" s="24"/>
      <c r="B22" s="32" t="s">
        <v>44</v>
      </c>
      <c r="C22" s="15"/>
      <c r="D22" s="15"/>
      <c r="E22" s="15"/>
      <c r="F22" s="15"/>
      <c r="G22" s="15"/>
      <c r="H22" s="15"/>
      <c r="I22" s="33"/>
      <c r="J22" s="15"/>
      <c r="K22" s="15"/>
      <c r="L22" s="15"/>
      <c r="M22" s="15"/>
      <c r="N22" s="15"/>
      <c r="O22" s="15"/>
      <c r="P22" s="15"/>
      <c r="Q22" s="15"/>
      <c r="R22" s="15"/>
      <c r="S22" s="34" t="s">
        <v>45</v>
      </c>
      <c r="T22" s="58">
        <v>4846781</v>
      </c>
      <c r="U22" s="58">
        <v>4568091</v>
      </c>
    </row>
    <row r="23" spans="1:21" ht="12.95" customHeight="1">
      <c r="A23" s="24"/>
      <c r="B23" s="32" t="s">
        <v>46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3"/>
      <c r="O23" s="15"/>
      <c r="P23" s="15"/>
      <c r="Q23" s="15"/>
      <c r="R23" s="15"/>
      <c r="S23" s="34" t="s">
        <v>47</v>
      </c>
      <c r="T23" s="58">
        <v>13375</v>
      </c>
      <c r="U23" s="58">
        <v>13386</v>
      </c>
    </row>
    <row r="24" spans="1:21" ht="12.95" customHeight="1">
      <c r="A24" s="24"/>
      <c r="B24" s="32" t="s">
        <v>48</v>
      </c>
      <c r="C24" s="15"/>
      <c r="D24" s="15"/>
      <c r="E24" s="15"/>
      <c r="F24" s="15"/>
      <c r="G24" s="15"/>
      <c r="H24" s="15"/>
      <c r="I24" s="15"/>
      <c r="J24" s="33"/>
      <c r="K24" s="15"/>
      <c r="L24" s="15"/>
      <c r="M24" s="15"/>
      <c r="N24" s="15"/>
      <c r="O24" s="15"/>
      <c r="P24" s="15"/>
      <c r="Q24" s="15"/>
      <c r="R24" s="15"/>
      <c r="S24" s="34" t="s">
        <v>49</v>
      </c>
      <c r="T24" s="58">
        <v>46225</v>
      </c>
      <c r="U24" s="58">
        <v>56094</v>
      </c>
    </row>
    <row r="25" spans="1:21" ht="17.100000000000001" customHeight="1" thickBot="1">
      <c r="A25" s="24"/>
      <c r="B25" s="15"/>
      <c r="C25" s="25" t="s">
        <v>50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5" t="s">
        <v>51</v>
      </c>
      <c r="T25" s="60">
        <v>5533002</v>
      </c>
      <c r="U25" s="60">
        <v>5155341</v>
      </c>
    </row>
    <row r="26" spans="1:21" ht="12.95" customHeight="1" thickTop="1">
      <c r="A26" s="28" t="s">
        <v>52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36" t="s">
        <v>53</v>
      </c>
      <c r="T26" s="61"/>
      <c r="U26" s="61"/>
    </row>
    <row r="27" spans="1:21" ht="12.95" customHeight="1">
      <c r="A27" s="24"/>
      <c r="B27" s="32" t="s">
        <v>54</v>
      </c>
      <c r="C27" s="15"/>
      <c r="D27" s="15"/>
      <c r="E27" s="15"/>
      <c r="F27" s="15"/>
      <c r="G27" s="3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4" t="s">
        <v>55</v>
      </c>
      <c r="T27" s="58">
        <v>922963</v>
      </c>
      <c r="U27" s="62">
        <v>589371</v>
      </c>
    </row>
    <row r="28" spans="1:21" ht="12.95" customHeight="1">
      <c r="A28" s="24"/>
      <c r="B28" s="32" t="s">
        <v>56</v>
      </c>
      <c r="C28" s="15"/>
      <c r="D28" s="15"/>
      <c r="E28" s="15"/>
      <c r="F28" s="15"/>
      <c r="G28" s="15"/>
      <c r="H28" s="15"/>
      <c r="I28" s="15"/>
      <c r="J28" s="33"/>
      <c r="K28" s="15"/>
      <c r="L28" s="15"/>
      <c r="M28" s="15"/>
      <c r="N28" s="15"/>
      <c r="O28" s="15"/>
      <c r="P28" s="15"/>
      <c r="Q28" s="15"/>
      <c r="R28" s="15"/>
      <c r="S28" s="34" t="s">
        <v>57</v>
      </c>
      <c r="T28" s="58">
        <v>1843852</v>
      </c>
      <c r="U28" s="62">
        <v>2118189</v>
      </c>
    </row>
    <row r="29" spans="1:21" ht="12.95" customHeight="1">
      <c r="A29" s="24"/>
      <c r="B29" s="32" t="s">
        <v>58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3"/>
      <c r="S29" s="34" t="s">
        <v>59</v>
      </c>
      <c r="T29" s="58">
        <v>48584</v>
      </c>
      <c r="U29" s="62">
        <v>50296</v>
      </c>
    </row>
    <row r="30" spans="1:21" ht="12.95" customHeight="1">
      <c r="A30" s="24"/>
      <c r="B30" s="32" t="s">
        <v>60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3"/>
      <c r="N30" s="15"/>
      <c r="O30" s="15"/>
      <c r="P30" s="15"/>
      <c r="Q30" s="15"/>
      <c r="R30" s="15"/>
      <c r="S30" s="34" t="s">
        <v>61</v>
      </c>
      <c r="T30" s="58">
        <v>1046888</v>
      </c>
      <c r="U30" s="62">
        <v>983617</v>
      </c>
    </row>
    <row r="31" spans="1:21" ht="12.95" customHeight="1">
      <c r="A31" s="24"/>
      <c r="B31" s="32" t="s">
        <v>62</v>
      </c>
      <c r="C31" s="15"/>
      <c r="D31" s="15"/>
      <c r="E31" s="15"/>
      <c r="F31" s="15"/>
      <c r="G31" s="15"/>
      <c r="H31" s="15"/>
      <c r="I31" s="15"/>
      <c r="J31" s="15"/>
      <c r="K31" s="33"/>
      <c r="L31" s="15"/>
      <c r="M31" s="15"/>
      <c r="N31" s="15"/>
      <c r="O31" s="15"/>
      <c r="P31" s="15"/>
      <c r="Q31" s="15"/>
      <c r="R31" s="15"/>
      <c r="S31" s="34" t="s">
        <v>63</v>
      </c>
      <c r="T31" s="58">
        <v>88300</v>
      </c>
      <c r="U31" s="62">
        <v>102724</v>
      </c>
    </row>
    <row r="32" spans="1:21" ht="15" customHeight="1">
      <c r="A32" s="24"/>
      <c r="B32" s="15"/>
      <c r="C32" s="25" t="s">
        <v>64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34" t="s">
        <v>65</v>
      </c>
      <c r="T32" s="63">
        <v>3950587</v>
      </c>
      <c r="U32" s="63">
        <v>3844197</v>
      </c>
    </row>
    <row r="33" spans="1:21" ht="12.95" customHeight="1">
      <c r="A33" s="28" t="s">
        <v>66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7"/>
      <c r="T33" s="64"/>
      <c r="U33" s="64"/>
    </row>
    <row r="34" spans="1:21" ht="12.95" customHeight="1">
      <c r="A34" s="24"/>
      <c r="B34" s="32" t="s">
        <v>67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34" t="s">
        <v>68</v>
      </c>
      <c r="T34" s="58">
        <v>57514</v>
      </c>
      <c r="U34" s="62">
        <v>57514</v>
      </c>
    </row>
    <row r="35" spans="1:21" ht="12.95" customHeight="1">
      <c r="A35" s="24"/>
      <c r="B35" s="32" t="s">
        <v>69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34" t="s">
        <v>70</v>
      </c>
      <c r="T35" s="58">
        <v>927663</v>
      </c>
      <c r="U35" s="62">
        <v>823004</v>
      </c>
    </row>
    <row r="36" spans="1:21" ht="12.95" customHeight="1">
      <c r="A36" s="24"/>
      <c r="B36" s="32" t="s">
        <v>71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34" t="s">
        <v>72</v>
      </c>
      <c r="T36" s="58">
        <v>603425</v>
      </c>
      <c r="U36" s="65">
        <v>438691</v>
      </c>
    </row>
    <row r="37" spans="1:21" ht="12.95" customHeight="1">
      <c r="A37" s="24"/>
      <c r="B37" s="32" t="s">
        <v>73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34" t="s">
        <v>74</v>
      </c>
      <c r="T37" s="58">
        <v>3787</v>
      </c>
      <c r="U37" s="66">
        <v>3787</v>
      </c>
    </row>
    <row r="38" spans="1:21" ht="12.95" customHeight="1">
      <c r="A38" s="24"/>
      <c r="B38" s="32" t="s">
        <v>75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34" t="s">
        <v>76</v>
      </c>
      <c r="T38" s="58">
        <v>-2400</v>
      </c>
      <c r="U38" s="66">
        <v>-4278</v>
      </c>
    </row>
    <row r="39" spans="1:21" ht="15" customHeight="1">
      <c r="A39" s="24"/>
      <c r="B39" s="15"/>
      <c r="C39" s="25" t="s">
        <v>77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34" t="s">
        <v>78</v>
      </c>
      <c r="T39" s="63">
        <v>1582415</v>
      </c>
      <c r="U39" s="67">
        <v>1311144</v>
      </c>
    </row>
    <row r="40" spans="1:21" ht="17.100000000000001" customHeight="1" thickBot="1">
      <c r="A40" s="37"/>
      <c r="B40" s="25" t="s">
        <v>79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35" t="s">
        <v>80</v>
      </c>
      <c r="T40" s="68">
        <v>5533002</v>
      </c>
      <c r="U40" s="69">
        <v>5155341</v>
      </c>
    </row>
    <row r="41" spans="1:21" ht="12.95" customHeight="1" thickTop="1">
      <c r="A41" s="28" t="s">
        <v>81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8" t="s">
        <v>82</v>
      </c>
      <c r="R41" s="18"/>
      <c r="S41" s="7"/>
      <c r="T41" s="70" t="s">
        <v>83</v>
      </c>
      <c r="U41" s="71"/>
    </row>
    <row r="42" spans="1:21" ht="12.95" customHeight="1">
      <c r="A42" s="28" t="s">
        <v>84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9" t="s">
        <v>19</v>
      </c>
      <c r="R42" s="39" t="s">
        <v>20</v>
      </c>
      <c r="S42" s="27"/>
      <c r="T42" s="72" t="s">
        <v>19</v>
      </c>
      <c r="U42" s="108" t="s">
        <v>20</v>
      </c>
    </row>
    <row r="43" spans="1:21" ht="12.95" customHeight="1">
      <c r="A43" s="30" t="s">
        <v>85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1" t="s">
        <v>21</v>
      </c>
      <c r="R43" s="40" t="s">
        <v>23</v>
      </c>
      <c r="S43" s="41"/>
      <c r="T43" s="73" t="s">
        <v>24</v>
      </c>
      <c r="U43" s="109" t="s">
        <v>86</v>
      </c>
    </row>
    <row r="44" spans="1:21" ht="12.95" customHeight="1">
      <c r="A44" s="24"/>
      <c r="B44" s="32" t="s">
        <v>87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83">
        <v>81202</v>
      </c>
      <c r="R44" s="43">
        <v>65373</v>
      </c>
      <c r="S44" s="34" t="s">
        <v>88</v>
      </c>
      <c r="T44" s="123">
        <v>253340</v>
      </c>
      <c r="U44" s="123">
        <v>226980</v>
      </c>
    </row>
    <row r="45" spans="1:21" ht="12.95" customHeight="1">
      <c r="A45" s="24"/>
      <c r="B45" s="32" t="s">
        <v>89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83">
        <v>44132</v>
      </c>
      <c r="R45" s="43">
        <v>94499</v>
      </c>
      <c r="S45" s="34" t="s">
        <v>90</v>
      </c>
      <c r="T45" s="123">
        <v>83389</v>
      </c>
      <c r="U45" s="123">
        <v>140196</v>
      </c>
    </row>
    <row r="46" spans="1:21" ht="12.95" customHeight="1" thickBot="1">
      <c r="A46" s="24"/>
      <c r="B46" s="15"/>
      <c r="C46" s="32" t="s">
        <v>91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4">
        <v>125334</v>
      </c>
      <c r="R46" s="44">
        <v>159872</v>
      </c>
      <c r="S46" s="35" t="s">
        <v>92</v>
      </c>
      <c r="T46" s="44">
        <v>336729</v>
      </c>
      <c r="U46" s="44">
        <v>367176</v>
      </c>
    </row>
    <row r="47" spans="1:21" ht="12.95" customHeight="1" thickTop="1">
      <c r="A47" s="19"/>
      <c r="S47" s="7"/>
      <c r="T47" s="74" t="s">
        <v>93</v>
      </c>
      <c r="U47" s="75" t="s">
        <v>94</v>
      </c>
    </row>
    <row r="48" spans="1:21" ht="12.95" customHeight="1">
      <c r="A48" s="24"/>
      <c r="B48" s="32" t="s">
        <v>95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34" t="s">
        <v>96</v>
      </c>
      <c r="T48" s="76">
        <v>19499282</v>
      </c>
      <c r="U48" s="77">
        <v>53255872</v>
      </c>
    </row>
    <row r="49" spans="1:21" ht="12.95" customHeight="1">
      <c r="A49" s="19"/>
      <c r="B49" s="48" t="s">
        <v>97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9" t="s">
        <v>98</v>
      </c>
      <c r="T49" s="78">
        <v>8738262</v>
      </c>
      <c r="U49" s="79">
        <v>23547431</v>
      </c>
    </row>
    <row r="50" spans="1:21">
      <c r="A50" s="5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51"/>
    </row>
    <row r="51" spans="1:21">
      <c r="A51" s="52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53"/>
    </row>
    <row r="52" spans="1:21">
      <c r="A52" s="52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53"/>
    </row>
    <row r="53" spans="1:21" ht="30" customHeight="1">
      <c r="A53" s="52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53"/>
    </row>
    <row r="54" spans="1:21" ht="17.100000000000001" customHeight="1">
      <c r="A54" s="5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55"/>
    </row>
  </sheetData>
  <mergeCells count="4">
    <mergeCell ref="R1:U1"/>
    <mergeCell ref="R2:U2"/>
    <mergeCell ref="R3:U3"/>
    <mergeCell ref="T9:U9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'3rd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85" customWidth="1"/>
    <col min="2" max="7" width="10.6640625" style="85" hidden="1" customWidth="1" outlineLevel="1"/>
    <col min="8" max="8" width="13.1640625" style="85" hidden="1" customWidth="1" outlineLevel="1"/>
    <col min="9" max="9" width="37.5" style="85" customWidth="1" collapsed="1"/>
    <col min="10" max="11" width="3.5" style="85" customWidth="1"/>
    <col min="12" max="12" width="19.6640625" style="85" customWidth="1"/>
    <col min="13" max="13" width="3.5" style="85" customWidth="1"/>
    <col min="14" max="14" width="19.6640625" style="85" customWidth="1"/>
    <col min="15" max="15" width="21.5" style="85" customWidth="1"/>
    <col min="16" max="16" width="3.5" style="103" bestFit="1" customWidth="1"/>
    <col min="17" max="17" width="11.6640625" style="85" customWidth="1"/>
    <col min="18" max="18" width="14" style="85" customWidth="1"/>
    <col min="19" max="19" width="11.5" style="85" customWidth="1"/>
    <col min="20" max="16384" width="9.33203125" style="85"/>
  </cols>
  <sheetData>
    <row r="1" spans="1:15" ht="19.5">
      <c r="A1" s="118" t="s">
        <v>225</v>
      </c>
    </row>
    <row r="2" spans="1:15">
      <c r="A2" s="110"/>
      <c r="B2" s="93"/>
      <c r="C2" s="93"/>
      <c r="D2" s="93"/>
      <c r="E2" s="93"/>
      <c r="F2" s="93"/>
      <c r="G2" s="93"/>
      <c r="H2" s="93"/>
      <c r="I2" s="93"/>
    </row>
    <row r="3" spans="1:15">
      <c r="A3" s="122" t="s">
        <v>236</v>
      </c>
      <c r="B3" s="93"/>
      <c r="C3" s="93"/>
      <c r="D3" s="93"/>
      <c r="E3" s="93"/>
      <c r="F3" s="93"/>
      <c r="G3" s="93"/>
      <c r="H3" s="93"/>
      <c r="I3" s="93"/>
    </row>
    <row r="4" spans="1:15">
      <c r="A4" s="110"/>
      <c r="B4" s="93"/>
      <c r="C4" s="93"/>
      <c r="D4" s="93"/>
      <c r="E4" s="93"/>
      <c r="F4" s="93"/>
      <c r="G4" s="93"/>
      <c r="H4" s="93"/>
      <c r="I4" s="93"/>
    </row>
    <row r="5" spans="1:15">
      <c r="A5" s="110"/>
      <c r="B5" s="93"/>
      <c r="C5" s="93"/>
      <c r="D5" s="93"/>
      <c r="E5" s="93"/>
      <c r="F5" s="93"/>
      <c r="G5" s="93"/>
      <c r="H5" s="93"/>
      <c r="I5" s="93"/>
      <c r="L5" s="86" t="s">
        <v>228</v>
      </c>
      <c r="M5" s="87"/>
      <c r="N5" s="86" t="s">
        <v>223</v>
      </c>
    </row>
    <row r="6" spans="1:15">
      <c r="A6" s="88"/>
      <c r="B6" s="88"/>
      <c r="C6" s="88"/>
      <c r="D6" s="88"/>
      <c r="E6" s="88"/>
      <c r="F6" s="88"/>
      <c r="G6" s="88"/>
      <c r="H6" s="88"/>
      <c r="I6" s="88"/>
      <c r="J6" s="88"/>
      <c r="L6" s="89" t="s">
        <v>226</v>
      </c>
      <c r="M6" s="87"/>
      <c r="N6" s="89" t="s">
        <v>226</v>
      </c>
      <c r="O6" s="90" t="s">
        <v>215</v>
      </c>
    </row>
    <row r="7" spans="1:15">
      <c r="A7" s="91"/>
      <c r="B7" s="93"/>
      <c r="C7" s="93"/>
      <c r="D7" s="93"/>
      <c r="E7" s="93"/>
      <c r="F7" s="93"/>
      <c r="G7" s="93"/>
      <c r="H7" s="93"/>
      <c r="I7" s="93"/>
    </row>
    <row r="8" spans="1:15">
      <c r="A8" s="91" t="s">
        <v>237</v>
      </c>
      <c r="B8" s="93"/>
      <c r="C8" s="93"/>
      <c r="D8" s="93"/>
      <c r="E8" s="93"/>
      <c r="F8" s="93"/>
      <c r="G8" s="93"/>
      <c r="H8" s="93"/>
      <c r="I8" s="93"/>
      <c r="L8" s="113">
        <f>175555428.13</f>
        <v>175555428.13</v>
      </c>
      <c r="M8" s="117"/>
      <c r="N8" s="113">
        <v>164915782.79000002</v>
      </c>
      <c r="O8" s="113">
        <f t="shared" ref="O8" si="0">L8-N8</f>
        <v>10639645.339999974</v>
      </c>
    </row>
    <row r="9" spans="1:15">
      <c r="A9" s="91" t="s">
        <v>238</v>
      </c>
      <c r="B9" s="93"/>
      <c r="C9" s="93"/>
      <c r="D9" s="93"/>
      <c r="E9" s="93"/>
      <c r="F9" s="93"/>
      <c r="G9" s="93"/>
      <c r="H9" s="93"/>
      <c r="I9" s="93"/>
      <c r="L9" s="113">
        <f>119805810+274000</f>
        <v>120079810</v>
      </c>
      <c r="M9" s="117"/>
      <c r="N9" s="113">
        <v>130762932</v>
      </c>
      <c r="O9" s="113">
        <f t="shared" ref="O9" si="1">L9-N9</f>
        <v>-10683122</v>
      </c>
    </row>
    <row r="10" spans="1:15" ht="13.5" thickBot="1">
      <c r="A10" s="91"/>
      <c r="B10" s="93"/>
      <c r="C10" s="93"/>
      <c r="D10" s="93"/>
      <c r="E10" s="93"/>
      <c r="F10" s="93"/>
      <c r="G10" s="93"/>
      <c r="H10" s="93"/>
      <c r="I10" s="93"/>
      <c r="L10" s="101">
        <f>SUM(L8:L9)</f>
        <v>295635238.13</v>
      </c>
      <c r="M10" s="102"/>
      <c r="N10" s="101">
        <f>SUM(N8:N9)</f>
        <v>295678714.79000002</v>
      </c>
      <c r="O10" s="101">
        <f>SUM(O8:O9)</f>
        <v>-43476.660000026226</v>
      </c>
    </row>
    <row r="11" spans="1:15" ht="13.5" thickTop="1">
      <c r="A11" s="110"/>
      <c r="B11" s="93"/>
      <c r="C11" s="93"/>
      <c r="D11" s="93"/>
      <c r="E11" s="93"/>
      <c r="F11" s="93"/>
      <c r="G11" s="93"/>
      <c r="H11" s="93"/>
      <c r="I11" s="93"/>
    </row>
    <row r="12" spans="1:15">
      <c r="A12" s="110"/>
      <c r="B12" s="93"/>
      <c r="C12" s="93"/>
      <c r="D12" s="93"/>
      <c r="E12" s="93"/>
      <c r="F12" s="93"/>
      <c r="G12" s="93"/>
      <c r="H12" s="93"/>
      <c r="I12" s="93"/>
    </row>
    <row r="13" spans="1:15">
      <c r="A13" s="110"/>
      <c r="B13" s="93"/>
      <c r="C13" s="93"/>
      <c r="D13" s="93"/>
      <c r="E13" s="93"/>
      <c r="F13" s="93"/>
      <c r="G13" s="93"/>
      <c r="H13" s="93"/>
      <c r="I13" s="93"/>
      <c r="L13" s="86" t="s">
        <v>228</v>
      </c>
      <c r="M13" s="87"/>
      <c r="N13" s="86" t="s">
        <v>223</v>
      </c>
    </row>
    <row r="14" spans="1:15">
      <c r="A14" s="88"/>
      <c r="B14" s="88"/>
      <c r="C14" s="88"/>
      <c r="D14" s="88"/>
      <c r="E14" s="88"/>
      <c r="F14" s="88"/>
      <c r="G14" s="88"/>
      <c r="H14" s="88"/>
      <c r="I14" s="88"/>
      <c r="J14" s="88"/>
      <c r="L14" s="89" t="s">
        <v>226</v>
      </c>
      <c r="M14" s="87"/>
      <c r="N14" s="89" t="s">
        <v>226</v>
      </c>
      <c r="O14" s="90" t="s">
        <v>215</v>
      </c>
    </row>
    <row r="15" spans="1:15">
      <c r="A15" s="91" t="s">
        <v>216</v>
      </c>
      <c r="B15" s="88"/>
      <c r="C15" s="88"/>
      <c r="D15" s="88"/>
      <c r="E15" s="88"/>
      <c r="F15" s="88"/>
      <c r="G15" s="88"/>
      <c r="H15" s="88"/>
      <c r="I15" s="88"/>
      <c r="J15" s="88"/>
      <c r="K15" s="93"/>
      <c r="L15" s="92"/>
      <c r="M15" s="93"/>
      <c r="N15" s="92"/>
      <c r="O15" s="92"/>
    </row>
    <row r="16" spans="1:15">
      <c r="A16" s="93" t="s">
        <v>150</v>
      </c>
      <c r="B16" s="93"/>
      <c r="C16" s="93"/>
      <c r="D16" s="93"/>
      <c r="E16" s="93"/>
      <c r="F16" s="93"/>
      <c r="G16" s="93"/>
      <c r="H16" s="93"/>
      <c r="I16" s="93" t="s">
        <v>151</v>
      </c>
      <c r="J16" s="88"/>
      <c r="K16" s="93"/>
      <c r="L16" s="100">
        <v>0</v>
      </c>
      <c r="M16" s="102"/>
      <c r="N16" s="100">
        <v>701000</v>
      </c>
      <c r="O16" s="100">
        <f t="shared" ref="O16:O30" si="2">L16-N16</f>
        <v>-701000</v>
      </c>
    </row>
    <row r="17" spans="1:16">
      <c r="A17" s="93" t="s">
        <v>152</v>
      </c>
      <c r="B17" s="93"/>
      <c r="C17" s="93"/>
      <c r="D17" s="93"/>
      <c r="E17" s="93"/>
      <c r="F17" s="93"/>
      <c r="G17" s="93"/>
      <c r="H17" s="93"/>
      <c r="I17" s="93" t="s">
        <v>153</v>
      </c>
      <c r="J17" s="88"/>
      <c r="K17" s="93"/>
      <c r="L17" s="100">
        <v>7856039.4199999999</v>
      </c>
      <c r="M17" s="102"/>
      <c r="N17" s="100">
        <v>7337203.3600000003</v>
      </c>
      <c r="O17" s="100">
        <f t="shared" si="2"/>
        <v>518836.05999999959</v>
      </c>
    </row>
    <row r="18" spans="1:16">
      <c r="A18" s="93" t="s">
        <v>154</v>
      </c>
      <c r="B18" s="93"/>
      <c r="C18" s="93"/>
      <c r="D18" s="93"/>
      <c r="E18" s="93"/>
      <c r="F18" s="93"/>
      <c r="G18" s="93"/>
      <c r="H18" s="93"/>
      <c r="I18" s="93" t="s">
        <v>155</v>
      </c>
      <c r="J18" s="88"/>
      <c r="K18" s="93"/>
      <c r="L18" s="100">
        <v>22780</v>
      </c>
      <c r="M18" s="102"/>
      <c r="N18" s="100">
        <v>-12500</v>
      </c>
      <c r="O18" s="100">
        <f t="shared" si="2"/>
        <v>35280</v>
      </c>
    </row>
    <row r="19" spans="1:16">
      <c r="A19" s="93" t="s">
        <v>156</v>
      </c>
      <c r="B19" s="93"/>
      <c r="C19" s="93"/>
      <c r="D19" s="93"/>
      <c r="E19" s="93"/>
      <c r="F19" s="93"/>
      <c r="G19" s="93"/>
      <c r="H19" s="93"/>
      <c r="I19" s="93" t="s">
        <v>157</v>
      </c>
      <c r="J19" s="88"/>
      <c r="K19" s="93"/>
      <c r="L19" s="100">
        <v>0</v>
      </c>
      <c r="M19" s="102"/>
      <c r="N19" s="100">
        <v>0</v>
      </c>
      <c r="O19" s="100">
        <f t="shared" si="2"/>
        <v>0</v>
      </c>
    </row>
    <row r="20" spans="1:16">
      <c r="A20" s="93" t="s">
        <v>158</v>
      </c>
      <c r="B20" s="93"/>
      <c r="C20" s="93"/>
      <c r="D20" s="93"/>
      <c r="E20" s="93"/>
      <c r="F20" s="93"/>
      <c r="G20" s="93"/>
      <c r="H20" s="93"/>
      <c r="I20" s="93" t="s">
        <v>159</v>
      </c>
      <c r="J20" s="88"/>
      <c r="K20" s="93"/>
      <c r="L20" s="100">
        <v>0</v>
      </c>
      <c r="M20" s="102"/>
      <c r="N20" s="100">
        <v>0</v>
      </c>
      <c r="O20" s="100">
        <f t="shared" si="2"/>
        <v>0</v>
      </c>
    </row>
    <row r="21" spans="1:16">
      <c r="A21" s="93" t="s">
        <v>160</v>
      </c>
      <c r="B21" s="93"/>
      <c r="C21" s="93"/>
      <c r="D21" s="93"/>
      <c r="E21" s="93"/>
      <c r="F21" s="93"/>
      <c r="G21" s="93"/>
      <c r="H21" s="93"/>
      <c r="I21" s="93" t="s">
        <v>161</v>
      </c>
      <c r="J21" s="88"/>
      <c r="K21" s="93"/>
      <c r="L21" s="100">
        <v>0</v>
      </c>
      <c r="M21" s="102"/>
      <c r="N21" s="100">
        <v>0</v>
      </c>
      <c r="O21" s="100">
        <f t="shared" si="2"/>
        <v>0</v>
      </c>
    </row>
    <row r="22" spans="1:16">
      <c r="A22" s="93" t="s">
        <v>190</v>
      </c>
      <c r="B22" s="93"/>
      <c r="C22" s="93"/>
      <c r="D22" s="93"/>
      <c r="E22" s="93"/>
      <c r="F22" s="93"/>
      <c r="G22" s="93"/>
      <c r="H22" s="93"/>
      <c r="I22" s="93" t="s">
        <v>191</v>
      </c>
      <c r="J22" s="88"/>
      <c r="K22" s="93"/>
      <c r="L22" s="100">
        <v>31949622</v>
      </c>
      <c r="M22" s="102"/>
      <c r="N22" s="100">
        <v>55265429</v>
      </c>
      <c r="O22" s="100">
        <f t="shared" si="2"/>
        <v>-23315807</v>
      </c>
      <c r="P22" s="103" t="s">
        <v>209</v>
      </c>
    </row>
    <row r="23" spans="1:16">
      <c r="A23" s="93" t="s">
        <v>192</v>
      </c>
      <c r="B23" s="93"/>
      <c r="C23" s="93"/>
      <c r="D23" s="93"/>
      <c r="E23" s="93"/>
      <c r="F23" s="93"/>
      <c r="G23" s="93"/>
      <c r="H23" s="93"/>
      <c r="I23" s="93" t="s">
        <v>193</v>
      </c>
      <c r="J23" s="88"/>
      <c r="K23" s="93"/>
      <c r="L23" s="100">
        <v>4465662</v>
      </c>
      <c r="M23" s="102"/>
      <c r="N23" s="100">
        <v>8286397</v>
      </c>
      <c r="O23" s="100">
        <f t="shared" si="2"/>
        <v>-3820735</v>
      </c>
      <c r="P23" s="103" t="s">
        <v>209</v>
      </c>
    </row>
    <row r="24" spans="1:16">
      <c r="A24" s="93" t="s">
        <v>207</v>
      </c>
      <c r="B24" s="93"/>
      <c r="C24" s="93"/>
      <c r="D24" s="93"/>
      <c r="E24" s="93"/>
      <c r="F24" s="93"/>
      <c r="G24" s="93"/>
      <c r="H24" s="93"/>
      <c r="I24" s="93" t="s">
        <v>208</v>
      </c>
      <c r="J24" s="88"/>
      <c r="K24" s="93"/>
      <c r="L24" s="100">
        <v>0</v>
      </c>
      <c r="M24" s="102"/>
      <c r="N24" s="100">
        <v>0</v>
      </c>
      <c r="O24" s="100">
        <f t="shared" si="2"/>
        <v>0</v>
      </c>
    </row>
    <row r="25" spans="1:16">
      <c r="A25" s="93" t="s">
        <v>162</v>
      </c>
      <c r="B25" s="93"/>
      <c r="C25" s="93"/>
      <c r="D25" s="93"/>
      <c r="E25" s="93"/>
      <c r="F25" s="93"/>
      <c r="G25" s="93"/>
      <c r="H25" s="93"/>
      <c r="I25" s="93" t="s">
        <v>163</v>
      </c>
      <c r="J25" s="88"/>
      <c r="K25" s="93"/>
      <c r="L25" s="100">
        <v>0</v>
      </c>
      <c r="M25" s="102"/>
      <c r="N25" s="100">
        <v>0</v>
      </c>
      <c r="O25" s="100">
        <f t="shared" si="2"/>
        <v>0</v>
      </c>
    </row>
    <row r="26" spans="1:16">
      <c r="A26" s="93" t="s">
        <v>164</v>
      </c>
      <c r="B26" s="93"/>
      <c r="C26" s="93"/>
      <c r="D26" s="93"/>
      <c r="E26" s="93"/>
      <c r="F26" s="93"/>
      <c r="G26" s="93"/>
      <c r="H26" s="93"/>
      <c r="I26" s="93" t="s">
        <v>165</v>
      </c>
      <c r="J26" s="88"/>
      <c r="K26" s="93"/>
      <c r="L26" s="100">
        <v>0</v>
      </c>
      <c r="M26" s="102"/>
      <c r="N26" s="100">
        <v>0</v>
      </c>
      <c r="O26" s="100">
        <f t="shared" si="2"/>
        <v>0</v>
      </c>
    </row>
    <row r="27" spans="1:16">
      <c r="A27" s="93" t="s">
        <v>166</v>
      </c>
      <c r="B27" s="93"/>
      <c r="C27" s="93"/>
      <c r="D27" s="93"/>
      <c r="E27" s="93"/>
      <c r="F27" s="93"/>
      <c r="G27" s="93"/>
      <c r="H27" s="93"/>
      <c r="I27" s="93" t="s">
        <v>167</v>
      </c>
      <c r="J27" s="88"/>
      <c r="K27" s="93"/>
      <c r="L27" s="100">
        <v>0</v>
      </c>
      <c r="M27" s="102"/>
      <c r="N27" s="100">
        <v>4598646</v>
      </c>
      <c r="O27" s="100">
        <f t="shared" si="2"/>
        <v>-4598646</v>
      </c>
    </row>
    <row r="28" spans="1:16">
      <c r="A28" s="93" t="s">
        <v>211</v>
      </c>
      <c r="B28" s="93"/>
      <c r="C28" s="93"/>
      <c r="D28" s="93"/>
      <c r="E28" s="93"/>
      <c r="F28" s="93"/>
      <c r="G28" s="93"/>
      <c r="H28" s="93"/>
      <c r="I28" s="93" t="s">
        <v>212</v>
      </c>
      <c r="J28" s="88"/>
      <c r="K28" s="93"/>
      <c r="L28" s="100">
        <v>7870327.4299999997</v>
      </c>
      <c r="M28" s="102"/>
      <c r="N28" s="100">
        <v>3065035.48</v>
      </c>
      <c r="O28" s="100">
        <f t="shared" si="2"/>
        <v>4805291.9499999993</v>
      </c>
    </row>
    <row r="29" spans="1:16">
      <c r="A29" s="93" t="s">
        <v>229</v>
      </c>
      <c r="B29" s="93"/>
      <c r="C29" s="93"/>
      <c r="D29" s="93"/>
      <c r="E29" s="93"/>
      <c r="F29" s="93"/>
      <c r="G29" s="93"/>
      <c r="H29" s="93"/>
      <c r="I29" s="93" t="s">
        <v>230</v>
      </c>
      <c r="J29" s="88"/>
      <c r="K29" s="93"/>
      <c r="L29" s="100">
        <v>2361021.09</v>
      </c>
      <c r="M29" s="102"/>
      <c r="N29" s="100">
        <v>0</v>
      </c>
      <c r="O29" s="100">
        <f t="shared" si="2"/>
        <v>2361021.09</v>
      </c>
    </row>
    <row r="30" spans="1:16">
      <c r="A30" s="93" t="s">
        <v>231</v>
      </c>
      <c r="B30" s="93"/>
      <c r="C30" s="93"/>
      <c r="D30" s="93"/>
      <c r="E30" s="93"/>
      <c r="F30" s="93"/>
      <c r="G30" s="93"/>
      <c r="H30" s="93"/>
      <c r="I30" s="93" t="s">
        <v>232</v>
      </c>
      <c r="J30" s="88"/>
      <c r="K30" s="93"/>
      <c r="L30" s="100">
        <v>951150.68</v>
      </c>
      <c r="M30" s="102"/>
      <c r="N30" s="100">
        <v>0</v>
      </c>
      <c r="O30" s="100">
        <f t="shared" si="2"/>
        <v>951150.68</v>
      </c>
    </row>
    <row r="31" spans="1:16" ht="13.5" thickBot="1">
      <c r="A31" s="93"/>
      <c r="B31" s="93"/>
      <c r="C31" s="93"/>
      <c r="D31" s="93"/>
      <c r="E31" s="93"/>
      <c r="F31" s="93"/>
      <c r="G31" s="93"/>
      <c r="H31" s="93"/>
      <c r="I31" s="93"/>
      <c r="J31" s="88"/>
      <c r="K31" s="93"/>
      <c r="L31" s="101">
        <f>SUM(L16:L30)</f>
        <v>55476602.619999997</v>
      </c>
      <c r="M31" s="102"/>
      <c r="N31" s="101">
        <f>SUM(N16:N30)</f>
        <v>79241210.840000004</v>
      </c>
      <c r="O31" s="101">
        <f>SUM(O16:O30)</f>
        <v>-23764608.220000003</v>
      </c>
    </row>
    <row r="32" spans="1:16" ht="13.5" thickTop="1">
      <c r="F32" s="93"/>
      <c r="J32" s="88"/>
      <c r="L32" s="92"/>
      <c r="N32" s="92"/>
      <c r="O32" s="93"/>
    </row>
    <row r="33" spans="1:19">
      <c r="A33" s="88" t="s">
        <v>209</v>
      </c>
      <c r="B33" s="88"/>
      <c r="C33" s="88"/>
      <c r="D33" s="88"/>
      <c r="E33" s="88"/>
      <c r="F33" s="88"/>
      <c r="G33" s="88"/>
      <c r="H33" s="88"/>
      <c r="I33" s="88"/>
      <c r="J33" s="88"/>
      <c r="L33" s="92"/>
      <c r="N33" s="92"/>
    </row>
    <row r="34" spans="1:19">
      <c r="A34" s="88"/>
      <c r="B34" s="88"/>
      <c r="C34" s="88"/>
      <c r="D34" s="88"/>
      <c r="E34" s="88"/>
      <c r="F34" s="88"/>
      <c r="G34" s="88"/>
      <c r="H34" s="88"/>
      <c r="I34" s="88"/>
      <c r="J34" s="88"/>
      <c r="L34" s="92"/>
      <c r="N34" s="92"/>
    </row>
    <row r="35" spans="1:19">
      <c r="A35" s="88"/>
      <c r="B35" s="88"/>
      <c r="C35" s="88"/>
      <c r="D35" s="88"/>
      <c r="E35" s="88"/>
      <c r="F35" s="88"/>
      <c r="G35" s="88"/>
      <c r="H35" s="88"/>
      <c r="I35" s="88"/>
      <c r="J35" s="88"/>
    </row>
    <row r="36" spans="1:19">
      <c r="A36" s="84"/>
      <c r="L36" s="86" t="s">
        <v>228</v>
      </c>
      <c r="M36" s="87"/>
      <c r="N36" s="86" t="s">
        <v>223</v>
      </c>
    </row>
    <row r="37" spans="1:19">
      <c r="A37" s="88"/>
      <c r="B37" s="88"/>
      <c r="C37" s="88"/>
      <c r="D37" s="88"/>
      <c r="E37" s="88"/>
      <c r="F37" s="88"/>
      <c r="G37" s="88"/>
      <c r="H37" s="88"/>
      <c r="I37" s="88"/>
      <c r="J37" s="88"/>
      <c r="L37" s="89" t="s">
        <v>226</v>
      </c>
      <c r="M37" s="87"/>
      <c r="N37" s="89" t="s">
        <v>226</v>
      </c>
      <c r="O37" s="90" t="s">
        <v>215</v>
      </c>
    </row>
    <row r="38" spans="1:19">
      <c r="A38" s="91" t="s">
        <v>218</v>
      </c>
      <c r="B38" s="88"/>
      <c r="C38" s="88"/>
      <c r="D38" s="88"/>
      <c r="E38" s="88"/>
      <c r="F38" s="88"/>
      <c r="G38" s="88"/>
      <c r="H38" s="88"/>
      <c r="I38" s="88"/>
      <c r="J38" s="88"/>
      <c r="K38" s="93"/>
      <c r="L38" s="100">
        <v>119444947.48</v>
      </c>
      <c r="M38" s="102"/>
      <c r="N38" s="100">
        <v>189868065.19</v>
      </c>
      <c r="O38" s="100">
        <f t="shared" ref="O38" si="3">L38-N38</f>
        <v>-70423117.709999993</v>
      </c>
      <c r="P38" s="103" t="s">
        <v>209</v>
      </c>
    </row>
    <row r="39" spans="1:19">
      <c r="A39" s="93"/>
      <c r="B39" s="93"/>
      <c r="C39" s="93"/>
      <c r="D39" s="93"/>
      <c r="E39" s="93"/>
      <c r="F39" s="93"/>
      <c r="G39" s="93"/>
      <c r="H39" s="93"/>
      <c r="I39" s="93"/>
      <c r="J39" s="88"/>
      <c r="K39" s="93"/>
      <c r="L39" s="92"/>
      <c r="M39" s="93"/>
      <c r="N39" s="92"/>
      <c r="O39" s="93"/>
    </row>
    <row r="40" spans="1:19">
      <c r="A40" s="85" t="s">
        <v>209</v>
      </c>
    </row>
    <row r="43" spans="1:19">
      <c r="A43" s="84"/>
      <c r="L43" s="86" t="s">
        <v>228</v>
      </c>
      <c r="M43" s="87"/>
      <c r="N43" s="86" t="s">
        <v>223</v>
      </c>
    </row>
    <row r="44" spans="1:19">
      <c r="A44" s="88"/>
      <c r="B44" s="88"/>
      <c r="C44" s="88"/>
      <c r="D44" s="88"/>
      <c r="E44" s="88"/>
      <c r="F44" s="88"/>
      <c r="G44" s="88"/>
      <c r="H44" s="88"/>
      <c r="I44" s="88"/>
      <c r="J44" s="88"/>
      <c r="L44" s="89" t="s">
        <v>226</v>
      </c>
      <c r="M44" s="87"/>
      <c r="N44" s="89" t="s">
        <v>226</v>
      </c>
      <c r="O44" s="90" t="s">
        <v>215</v>
      </c>
    </row>
    <row r="45" spans="1:19">
      <c r="A45" s="91" t="s">
        <v>217</v>
      </c>
      <c r="B45" s="88"/>
      <c r="C45" s="88"/>
      <c r="D45" s="88"/>
      <c r="E45" s="88"/>
      <c r="F45" s="88"/>
      <c r="G45" s="88"/>
      <c r="H45" s="88"/>
      <c r="I45" s="88"/>
      <c r="J45" s="88"/>
      <c r="K45" s="93"/>
      <c r="L45" s="92"/>
      <c r="M45" s="93"/>
      <c r="N45" s="92"/>
      <c r="O45" s="92"/>
      <c r="S45" s="82"/>
    </row>
    <row r="46" spans="1:19">
      <c r="A46" s="93" t="s">
        <v>168</v>
      </c>
      <c r="B46" s="93"/>
      <c r="C46" s="93"/>
      <c r="D46" s="93"/>
      <c r="E46" s="93"/>
      <c r="F46" s="93"/>
      <c r="G46" s="93"/>
      <c r="H46" s="93"/>
      <c r="I46" s="93" t="s">
        <v>169</v>
      </c>
      <c r="J46" s="88"/>
      <c r="K46" s="93"/>
      <c r="L46" s="100">
        <v>1024096.65</v>
      </c>
      <c r="M46" s="102"/>
      <c r="N46" s="100">
        <v>54463.15</v>
      </c>
      <c r="O46" s="100">
        <f t="shared" ref="O46:O58" si="4">L46-N46</f>
        <v>969633.5</v>
      </c>
      <c r="S46" s="82"/>
    </row>
    <row r="47" spans="1:19">
      <c r="A47" s="93" t="s">
        <v>170</v>
      </c>
      <c r="B47" s="93"/>
      <c r="C47" s="93"/>
      <c r="D47" s="93"/>
      <c r="E47" s="93"/>
      <c r="F47" s="93"/>
      <c r="G47" s="93"/>
      <c r="H47" s="93"/>
      <c r="I47" s="93" t="s">
        <v>171</v>
      </c>
      <c r="J47" s="88"/>
      <c r="K47" s="93"/>
      <c r="L47" s="100">
        <v>0</v>
      </c>
      <c r="M47" s="102"/>
      <c r="N47" s="100">
        <v>0</v>
      </c>
      <c r="O47" s="100">
        <f t="shared" si="4"/>
        <v>0</v>
      </c>
      <c r="S47" s="82"/>
    </row>
    <row r="48" spans="1:19">
      <c r="A48" s="93" t="s">
        <v>172</v>
      </c>
      <c r="B48" s="93"/>
      <c r="C48" s="93"/>
      <c r="D48" s="93"/>
      <c r="E48" s="93"/>
      <c r="F48" s="93"/>
      <c r="G48" s="93"/>
      <c r="H48" s="93"/>
      <c r="I48" s="93" t="s">
        <v>173</v>
      </c>
      <c r="J48" s="88"/>
      <c r="K48" s="93"/>
      <c r="L48" s="100">
        <v>884537.14</v>
      </c>
      <c r="M48" s="102"/>
      <c r="N48" s="100">
        <v>647763.9</v>
      </c>
      <c r="O48" s="100">
        <f t="shared" si="4"/>
        <v>236773.24</v>
      </c>
      <c r="S48" s="82"/>
    </row>
    <row r="49" spans="1:19">
      <c r="A49" s="93" t="s">
        <v>174</v>
      </c>
      <c r="B49" s="93"/>
      <c r="C49" s="93"/>
      <c r="D49" s="93"/>
      <c r="E49" s="93"/>
      <c r="F49" s="93"/>
      <c r="G49" s="93"/>
      <c r="H49" s="93"/>
      <c r="I49" s="93" t="s">
        <v>175</v>
      </c>
      <c r="J49" s="88"/>
      <c r="K49" s="93"/>
      <c r="L49" s="100">
        <v>0</v>
      </c>
      <c r="M49" s="102"/>
      <c r="N49" s="100">
        <v>0</v>
      </c>
      <c r="O49" s="100">
        <f t="shared" si="4"/>
        <v>0</v>
      </c>
      <c r="S49" s="82"/>
    </row>
    <row r="50" spans="1:19">
      <c r="A50" s="93" t="s">
        <v>176</v>
      </c>
      <c r="B50" s="93"/>
      <c r="C50" s="93"/>
      <c r="D50" s="93"/>
      <c r="E50" s="93"/>
      <c r="F50" s="93"/>
      <c r="G50" s="93"/>
      <c r="H50" s="93"/>
      <c r="I50" s="93" t="s">
        <v>177</v>
      </c>
      <c r="J50" s="88"/>
      <c r="K50" s="93"/>
      <c r="L50" s="100">
        <v>0</v>
      </c>
      <c r="M50" s="102"/>
      <c r="N50" s="100">
        <v>0</v>
      </c>
      <c r="O50" s="100">
        <f t="shared" si="4"/>
        <v>0</v>
      </c>
      <c r="S50" s="82"/>
    </row>
    <row r="51" spans="1:19">
      <c r="A51" s="93" t="s">
        <v>178</v>
      </c>
      <c r="B51" s="93"/>
      <c r="C51" s="93"/>
      <c r="D51" s="93"/>
      <c r="E51" s="93"/>
      <c r="F51" s="93"/>
      <c r="G51" s="93"/>
      <c r="H51" s="93"/>
      <c r="I51" s="93" t="s">
        <v>233</v>
      </c>
      <c r="J51" s="88"/>
      <c r="K51" s="93"/>
      <c r="L51" s="100">
        <v>436963.44</v>
      </c>
      <c r="M51" s="102"/>
      <c r="N51" s="100">
        <v>2643804.7200000002</v>
      </c>
      <c r="O51" s="100">
        <f t="shared" si="4"/>
        <v>-2206841.2800000003</v>
      </c>
      <c r="S51" s="82"/>
    </row>
    <row r="52" spans="1:19">
      <c r="A52" s="93" t="s">
        <v>179</v>
      </c>
      <c r="B52" s="93"/>
      <c r="C52" s="93"/>
      <c r="D52" s="93"/>
      <c r="E52" s="93"/>
      <c r="F52" s="93"/>
      <c r="G52" s="93"/>
      <c r="H52" s="93"/>
      <c r="I52" s="93" t="s">
        <v>234</v>
      </c>
      <c r="J52" s="88"/>
      <c r="K52" s="93"/>
      <c r="L52" s="100">
        <v>12101717.939999999</v>
      </c>
      <c r="M52" s="102"/>
      <c r="N52" s="100">
        <v>51601650.899999999</v>
      </c>
      <c r="O52" s="100">
        <f t="shared" si="4"/>
        <v>-39499932.960000001</v>
      </c>
      <c r="P52" s="103" t="s">
        <v>209</v>
      </c>
      <c r="S52" s="82"/>
    </row>
    <row r="53" spans="1:19">
      <c r="A53" s="93" t="s">
        <v>180</v>
      </c>
      <c r="B53" s="93"/>
      <c r="C53" s="93"/>
      <c r="D53" s="93"/>
      <c r="E53" s="93"/>
      <c r="F53" s="93"/>
      <c r="G53" s="93"/>
      <c r="H53" s="93"/>
      <c r="I53" s="93" t="s">
        <v>181</v>
      </c>
      <c r="J53" s="88"/>
      <c r="K53" s="93"/>
      <c r="L53" s="100">
        <v>0</v>
      </c>
      <c r="M53" s="102"/>
      <c r="N53" s="100">
        <v>2812.5</v>
      </c>
      <c r="O53" s="100">
        <f t="shared" si="4"/>
        <v>-2812.5</v>
      </c>
      <c r="S53" s="82"/>
    </row>
    <row r="54" spans="1:19">
      <c r="A54" s="93" t="s">
        <v>213</v>
      </c>
      <c r="B54" s="93"/>
      <c r="C54" s="93"/>
      <c r="D54" s="93"/>
      <c r="E54" s="93"/>
      <c r="F54" s="93"/>
      <c r="G54" s="93"/>
      <c r="H54" s="93"/>
      <c r="I54" s="93" t="s">
        <v>214</v>
      </c>
      <c r="J54" s="88"/>
      <c r="K54" s="93"/>
      <c r="L54" s="100">
        <v>0</v>
      </c>
      <c r="M54" s="102"/>
      <c r="N54" s="100">
        <v>0</v>
      </c>
      <c r="O54" s="100">
        <f t="shared" si="4"/>
        <v>0</v>
      </c>
      <c r="S54" s="82"/>
    </row>
    <row r="55" spans="1:19">
      <c r="A55" s="93" t="s">
        <v>182</v>
      </c>
      <c r="B55" s="93"/>
      <c r="C55" s="93"/>
      <c r="D55" s="93"/>
      <c r="E55" s="93"/>
      <c r="F55" s="93"/>
      <c r="G55" s="93"/>
      <c r="H55" s="93"/>
      <c r="I55" s="93" t="s">
        <v>183</v>
      </c>
      <c r="J55" s="88"/>
      <c r="K55" s="93"/>
      <c r="L55" s="100">
        <v>10950608.449999999</v>
      </c>
      <c r="M55" s="102"/>
      <c r="N55" s="100">
        <v>7602642.9100000001</v>
      </c>
      <c r="O55" s="100">
        <f t="shared" si="4"/>
        <v>3347965.5399999991</v>
      </c>
      <c r="S55" s="82"/>
    </row>
    <row r="56" spans="1:19">
      <c r="A56" s="93" t="s">
        <v>184</v>
      </c>
      <c r="B56" s="93"/>
      <c r="C56" s="93"/>
      <c r="D56" s="93"/>
      <c r="E56" s="93"/>
      <c r="F56" s="93"/>
      <c r="G56" s="93"/>
      <c r="H56" s="93"/>
      <c r="I56" s="93" t="s">
        <v>185</v>
      </c>
      <c r="J56" s="88"/>
      <c r="K56" s="93"/>
      <c r="L56" s="100">
        <v>12128508.4</v>
      </c>
      <c r="M56" s="102"/>
      <c r="N56" s="100">
        <v>12128508.4</v>
      </c>
      <c r="O56" s="100">
        <f t="shared" si="4"/>
        <v>0</v>
      </c>
      <c r="S56" s="82"/>
    </row>
    <row r="57" spans="1:19">
      <c r="A57" s="93" t="s">
        <v>186</v>
      </c>
      <c r="B57" s="93"/>
      <c r="C57" s="93"/>
      <c r="D57" s="93"/>
      <c r="E57" s="93"/>
      <c r="F57" s="93"/>
      <c r="G57" s="93"/>
      <c r="H57" s="93"/>
      <c r="I57" s="93" t="s">
        <v>187</v>
      </c>
      <c r="J57" s="88"/>
      <c r="K57" s="93"/>
      <c r="L57" s="100">
        <v>-1535187</v>
      </c>
      <c r="M57" s="102"/>
      <c r="N57" s="100">
        <v>-1535187</v>
      </c>
      <c r="O57" s="100">
        <f t="shared" si="4"/>
        <v>0</v>
      </c>
      <c r="S57" s="82"/>
    </row>
    <row r="58" spans="1:19">
      <c r="A58" s="93" t="s">
        <v>188</v>
      </c>
      <c r="B58" s="93"/>
      <c r="C58" s="93"/>
      <c r="D58" s="93"/>
      <c r="E58" s="93"/>
      <c r="F58" s="93"/>
      <c r="G58" s="93"/>
      <c r="H58" s="93"/>
      <c r="I58" s="93" t="s">
        <v>189</v>
      </c>
      <c r="J58" s="88"/>
      <c r="K58" s="93"/>
      <c r="L58" s="100">
        <v>1528378.25</v>
      </c>
      <c r="M58" s="102"/>
      <c r="N58" s="100">
        <v>2247969.65</v>
      </c>
      <c r="O58" s="100">
        <f t="shared" si="4"/>
        <v>-719591.39999999991</v>
      </c>
      <c r="S58" s="82"/>
    </row>
    <row r="59" spans="1:19" ht="13.5" thickBot="1">
      <c r="A59" s="93"/>
      <c r="B59" s="93"/>
      <c r="C59" s="93"/>
      <c r="D59" s="93"/>
      <c r="E59" s="93"/>
      <c r="F59" s="93"/>
      <c r="G59" s="93"/>
      <c r="H59" s="93"/>
      <c r="I59" s="93"/>
      <c r="J59" s="88"/>
      <c r="K59" s="93"/>
      <c r="L59" s="101">
        <f>SUM(L46:L58)</f>
        <v>37519623.269999996</v>
      </c>
      <c r="M59" s="102"/>
      <c r="N59" s="101">
        <f>SUM(N46:N58)</f>
        <v>75394429.13000001</v>
      </c>
      <c r="O59" s="101">
        <f>SUM(O46:O58)</f>
        <v>-37874805.859999999</v>
      </c>
    </row>
    <row r="60" spans="1:19" ht="13.5" thickTop="1"/>
    <row r="61" spans="1:19">
      <c r="A61" s="85" t="s">
        <v>209</v>
      </c>
    </row>
    <row r="64" spans="1:19">
      <c r="L64" s="98" t="s">
        <v>227</v>
      </c>
      <c r="N64" s="98" t="s">
        <v>227</v>
      </c>
    </row>
    <row r="65" spans="1:20">
      <c r="A65" s="84"/>
      <c r="L65" s="86" t="s">
        <v>228</v>
      </c>
      <c r="M65" s="87"/>
      <c r="N65" s="86" t="s">
        <v>223</v>
      </c>
    </row>
    <row r="66" spans="1:20">
      <c r="A66" s="88"/>
      <c r="B66" s="88"/>
      <c r="C66" s="88"/>
      <c r="D66" s="88"/>
      <c r="E66" s="88"/>
      <c r="F66" s="88"/>
      <c r="G66" s="88"/>
      <c r="H66" s="88"/>
      <c r="I66" s="88"/>
      <c r="J66" s="88"/>
      <c r="L66" s="89" t="s">
        <v>226</v>
      </c>
      <c r="M66" s="87"/>
      <c r="N66" s="89" t="s">
        <v>226</v>
      </c>
      <c r="O66" s="90" t="s">
        <v>215</v>
      </c>
    </row>
    <row r="67" spans="1:20">
      <c r="A67" s="97" t="s">
        <v>224</v>
      </c>
      <c r="B67" s="88"/>
      <c r="C67" s="88"/>
      <c r="D67" s="88"/>
      <c r="E67" s="88"/>
      <c r="F67" s="88"/>
      <c r="G67" s="88"/>
      <c r="H67" s="88"/>
      <c r="I67" s="88"/>
      <c r="J67" s="88"/>
      <c r="K67" s="93"/>
      <c r="L67" s="100" t="e">
        <f>+#REF!-L68</f>
        <v>#REF!</v>
      </c>
      <c r="M67" s="102"/>
      <c r="N67" s="100" t="e">
        <f>+#REF!-N68</f>
        <v>#REF!</v>
      </c>
      <c r="O67" s="100" t="e">
        <f>L67-N67</f>
        <v>#REF!</v>
      </c>
      <c r="Q67" s="99" t="e">
        <f>+O67/N67</f>
        <v>#REF!</v>
      </c>
      <c r="R67" s="85" t="e">
        <f>L67</f>
        <v>#REF!</v>
      </c>
      <c r="S67" s="85" t="e">
        <f>N67</f>
        <v>#REF!</v>
      </c>
      <c r="T67" s="96" t="e">
        <f>(R67-S67)/R67</f>
        <v>#REF!</v>
      </c>
    </row>
    <row r="68" spans="1:20">
      <c r="A68" s="97" t="s">
        <v>219</v>
      </c>
      <c r="B68" s="88"/>
      <c r="C68" s="88"/>
      <c r="D68" s="88"/>
      <c r="E68" s="88"/>
      <c r="F68" s="88"/>
      <c r="G68" s="88"/>
      <c r="H68" s="88"/>
      <c r="I68" s="88"/>
      <c r="J68" s="88"/>
      <c r="K68" s="93"/>
      <c r="L68" s="114">
        <v>204954.60062000001</v>
      </c>
      <c r="M68" s="102"/>
      <c r="N68" s="114">
        <f>205636+80729-72362</f>
        <v>214003</v>
      </c>
      <c r="O68" s="100">
        <f>L68-N68</f>
        <v>-9048.399379999988</v>
      </c>
      <c r="P68" s="104" t="s">
        <v>209</v>
      </c>
      <c r="Q68" s="99"/>
    </row>
    <row r="69" spans="1:20" ht="13.5" thickBot="1">
      <c r="A69" s="97"/>
      <c r="B69" s="88"/>
      <c r="C69" s="88"/>
      <c r="D69" s="88"/>
      <c r="E69" s="88"/>
      <c r="F69" s="88"/>
      <c r="G69" s="88"/>
      <c r="H69" s="88"/>
      <c r="I69" s="88"/>
      <c r="J69" s="88"/>
      <c r="K69" s="93"/>
      <c r="L69" s="101" t="e">
        <f>SUM(L67:L68)</f>
        <v>#REF!</v>
      </c>
      <c r="M69" s="102"/>
      <c r="N69" s="101" t="e">
        <f>SUM(N67:N68)</f>
        <v>#REF!</v>
      </c>
      <c r="O69" s="101" t="e">
        <f>SUM(O67:O68)</f>
        <v>#REF!</v>
      </c>
    </row>
    <row r="70" spans="1:20" ht="13.5" thickTop="1">
      <c r="A70" s="97"/>
      <c r="B70" s="88"/>
      <c r="C70" s="88"/>
      <c r="D70" s="88"/>
      <c r="E70" s="88"/>
      <c r="F70" s="88"/>
      <c r="G70" s="88"/>
      <c r="H70" s="88"/>
      <c r="I70" s="88"/>
      <c r="J70" s="88"/>
      <c r="L70" s="100"/>
      <c r="M70" s="102"/>
      <c r="N70" s="100"/>
      <c r="O70" s="100"/>
    </row>
    <row r="71" spans="1:20">
      <c r="A71" s="93"/>
      <c r="R71" s="85" t="e">
        <f>L67+L68</f>
        <v>#REF!</v>
      </c>
      <c r="S71" s="85" t="e">
        <f>N67+N68</f>
        <v>#REF!</v>
      </c>
      <c r="T71" s="96" t="e">
        <f>(R71-S71)/R71</f>
        <v>#REF!</v>
      </c>
    </row>
    <row r="72" spans="1:20">
      <c r="A72" s="85" t="s">
        <v>209</v>
      </c>
    </row>
    <row r="76" spans="1:20">
      <c r="A76" s="84"/>
      <c r="L76" s="86" t="s">
        <v>228</v>
      </c>
      <c r="M76" s="87"/>
      <c r="N76" s="86" t="s">
        <v>223</v>
      </c>
    </row>
    <row r="77" spans="1:20">
      <c r="A77" s="88"/>
      <c r="B77" s="88"/>
      <c r="C77" s="88"/>
      <c r="D77" s="88"/>
      <c r="E77" s="88"/>
      <c r="F77" s="88"/>
      <c r="G77" s="88"/>
      <c r="H77" s="88"/>
      <c r="I77" s="88"/>
      <c r="J77" s="88"/>
      <c r="L77" s="89" t="s">
        <v>226</v>
      </c>
      <c r="M77" s="87"/>
      <c r="N77" s="89" t="s">
        <v>226</v>
      </c>
      <c r="O77" s="90" t="s">
        <v>215</v>
      </c>
    </row>
    <row r="78" spans="1:20">
      <c r="A78" s="91" t="s">
        <v>220</v>
      </c>
      <c r="B78" s="88"/>
      <c r="C78" s="88"/>
      <c r="D78" s="88"/>
      <c r="E78" s="88"/>
      <c r="F78" s="88"/>
      <c r="G78" s="88"/>
      <c r="H78" s="88"/>
      <c r="I78" s="88"/>
      <c r="J78" s="88"/>
      <c r="K78" s="93"/>
      <c r="L78" s="94"/>
      <c r="M78" s="95"/>
      <c r="N78" s="94"/>
      <c r="O78" s="94"/>
      <c r="P78" s="104"/>
      <c r="Q78" s="93"/>
      <c r="R78" s="82"/>
    </row>
    <row r="79" spans="1:20">
      <c r="A79" s="93" t="s">
        <v>194</v>
      </c>
      <c r="B79" s="93"/>
      <c r="C79" s="93"/>
      <c r="D79" s="93"/>
      <c r="E79" s="93"/>
      <c r="F79" s="93"/>
      <c r="G79" s="93"/>
      <c r="H79" s="93"/>
      <c r="I79" s="93" t="s">
        <v>195</v>
      </c>
      <c r="J79" s="93"/>
      <c r="K79" s="93"/>
      <c r="L79" s="111">
        <v>-771377839.63999999</v>
      </c>
      <c r="M79" s="111"/>
      <c r="N79" s="111">
        <v>-622358572.47000003</v>
      </c>
      <c r="O79" s="100">
        <f t="shared" ref="O79:O82" si="5">L79-N79</f>
        <v>-149019267.16999996</v>
      </c>
      <c r="P79" s="104" t="s">
        <v>209</v>
      </c>
      <c r="Q79" s="93"/>
      <c r="R79" s="82"/>
    </row>
    <row r="80" spans="1:20">
      <c r="A80" s="93" t="s">
        <v>196</v>
      </c>
      <c r="B80" s="93"/>
      <c r="C80" s="93"/>
      <c r="D80" s="93"/>
      <c r="E80" s="93"/>
      <c r="F80" s="93"/>
      <c r="G80" s="93"/>
      <c r="H80" s="93"/>
      <c r="I80" s="93" t="s">
        <v>197</v>
      </c>
      <c r="J80" s="93"/>
      <c r="K80" s="93"/>
      <c r="L80" s="111">
        <v>4120936.69</v>
      </c>
      <c r="M80" s="111"/>
      <c r="N80" s="111">
        <v>0</v>
      </c>
      <c r="O80" s="100">
        <f t="shared" si="5"/>
        <v>4120936.69</v>
      </c>
      <c r="P80" s="104" t="s">
        <v>209</v>
      </c>
      <c r="Q80" s="93"/>
      <c r="R80" s="82"/>
    </row>
    <row r="81" spans="1:18">
      <c r="A81" s="93" t="s">
        <v>198</v>
      </c>
      <c r="B81" s="93"/>
      <c r="C81" s="93"/>
      <c r="D81" s="93"/>
      <c r="E81" s="93"/>
      <c r="F81" s="93"/>
      <c r="G81" s="93"/>
      <c r="H81" s="93"/>
      <c r="I81" s="93" t="s">
        <v>199</v>
      </c>
      <c r="J81" s="93"/>
      <c r="K81" s="93"/>
      <c r="L81" s="111">
        <v>-237355.03</v>
      </c>
      <c r="M81" s="111"/>
      <c r="N81" s="111">
        <v>-292436.87</v>
      </c>
      <c r="O81" s="100">
        <f t="shared" si="5"/>
        <v>55081.84</v>
      </c>
      <c r="P81" s="104"/>
      <c r="Q81" s="93"/>
      <c r="R81" s="82"/>
    </row>
    <row r="82" spans="1:18">
      <c r="A82" s="93" t="s">
        <v>200</v>
      </c>
      <c r="B82" s="93"/>
      <c r="C82" s="93"/>
      <c r="D82" s="93"/>
      <c r="E82" s="93"/>
      <c r="F82" s="93"/>
      <c r="G82" s="93"/>
      <c r="H82" s="93"/>
      <c r="I82" s="93" t="s">
        <v>201</v>
      </c>
      <c r="J82" s="93"/>
      <c r="K82" s="93"/>
      <c r="L82" s="111">
        <v>-9011116.4399999995</v>
      </c>
      <c r="M82" s="111"/>
      <c r="N82" s="111">
        <v>-7741278.0700000003</v>
      </c>
      <c r="O82" s="100">
        <f t="shared" si="5"/>
        <v>-1269838.3699999992</v>
      </c>
      <c r="P82" s="104"/>
      <c r="Q82" s="93"/>
      <c r="R82" s="82"/>
    </row>
    <row r="83" spans="1:18" ht="13.5" thickBo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101">
        <f>SUM(L79:L82)</f>
        <v>-776505374.41999996</v>
      </c>
      <c r="M83" s="111"/>
      <c r="N83" s="101">
        <f>SUM(N79:N82)</f>
        <v>-630392287.41000009</v>
      </c>
      <c r="O83" s="101">
        <f>SUM(O79:O82)</f>
        <v>-146113087.00999996</v>
      </c>
      <c r="P83" s="104"/>
      <c r="Q83" s="93"/>
      <c r="R83" s="82"/>
    </row>
    <row r="84" spans="1:18" ht="13.5" thickTop="1"/>
    <row r="85" spans="1:18">
      <c r="A85" s="85" t="s">
        <v>209</v>
      </c>
    </row>
    <row r="89" spans="1:18">
      <c r="A89" s="84"/>
      <c r="L89" s="86" t="s">
        <v>228</v>
      </c>
      <c r="M89" s="87"/>
      <c r="N89" s="86" t="s">
        <v>223</v>
      </c>
    </row>
    <row r="90" spans="1:18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93"/>
      <c r="L90" s="89" t="s">
        <v>226</v>
      </c>
      <c r="M90" s="87"/>
      <c r="N90" s="89" t="s">
        <v>226</v>
      </c>
      <c r="O90" s="90" t="s">
        <v>215</v>
      </c>
    </row>
    <row r="91" spans="1:18">
      <c r="A91" s="91" t="s">
        <v>235</v>
      </c>
      <c r="B91" s="88"/>
      <c r="C91" s="88"/>
      <c r="D91" s="88"/>
      <c r="E91" s="88"/>
      <c r="F91" s="88"/>
      <c r="G91" s="88"/>
      <c r="H91" s="88"/>
      <c r="I91" s="88"/>
      <c r="J91" s="88"/>
      <c r="K91" s="93"/>
      <c r="L91" s="94"/>
      <c r="M91" s="95"/>
      <c r="N91" s="94"/>
      <c r="O91" s="94"/>
    </row>
    <row r="92" spans="1:18">
      <c r="A92" s="93" t="s">
        <v>206</v>
      </c>
      <c r="B92" s="93"/>
      <c r="C92" s="93"/>
      <c r="D92" s="93"/>
      <c r="E92" s="93"/>
      <c r="F92" s="93"/>
      <c r="G92" s="93"/>
      <c r="H92" s="93"/>
      <c r="I92" s="93" t="s">
        <v>210</v>
      </c>
      <c r="J92" s="93"/>
      <c r="K92" s="93"/>
      <c r="L92" s="93">
        <v>-54282879.869999997</v>
      </c>
      <c r="M92" s="93"/>
      <c r="N92" s="93">
        <f>-40799200.89+31910</f>
        <v>-40767290.890000001</v>
      </c>
      <c r="O92" s="100">
        <f>L92-N92</f>
        <v>-13515588.979999997</v>
      </c>
      <c r="P92" s="103" t="s">
        <v>209</v>
      </c>
    </row>
    <row r="94" spans="1:18">
      <c r="A94" s="85" t="s">
        <v>209</v>
      </c>
    </row>
    <row r="99" spans="1:16">
      <c r="A99" s="84"/>
      <c r="L99" s="86" t="s">
        <v>228</v>
      </c>
      <c r="M99" s="87"/>
      <c r="N99" s="86" t="s">
        <v>223</v>
      </c>
    </row>
    <row r="100" spans="1:1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93"/>
      <c r="L100" s="89" t="s">
        <v>226</v>
      </c>
      <c r="M100" s="87"/>
      <c r="N100" s="89" t="s">
        <v>226</v>
      </c>
      <c r="O100" s="90" t="s">
        <v>215</v>
      </c>
    </row>
    <row r="101" spans="1:16">
      <c r="A101" s="91" t="s">
        <v>221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93"/>
      <c r="L101" s="94"/>
      <c r="M101" s="95"/>
      <c r="N101" s="94"/>
      <c r="O101" s="94"/>
      <c r="P101" s="104"/>
    </row>
    <row r="102" spans="1:16">
      <c r="A102" s="93" t="s">
        <v>202</v>
      </c>
      <c r="B102" s="93"/>
      <c r="C102" s="93"/>
      <c r="D102" s="93"/>
      <c r="E102" s="93"/>
      <c r="F102" s="93"/>
      <c r="G102" s="93"/>
      <c r="H102" s="93"/>
      <c r="I102" s="93" t="s">
        <v>203</v>
      </c>
      <c r="J102" s="93"/>
      <c r="K102" s="93"/>
      <c r="L102" s="93">
        <v>-637121580.87</v>
      </c>
      <c r="M102" s="93"/>
      <c r="N102" s="93">
        <v>-606633324.87</v>
      </c>
      <c r="O102" s="100">
        <f>L102-N102</f>
        <v>-30488256</v>
      </c>
      <c r="P102" s="104" t="s">
        <v>209</v>
      </c>
    </row>
    <row r="103" spans="1:16">
      <c r="A103" s="93" t="s">
        <v>204</v>
      </c>
      <c r="B103" s="93"/>
      <c r="C103" s="93"/>
      <c r="D103" s="93"/>
      <c r="E103" s="93"/>
      <c r="F103" s="93"/>
      <c r="G103" s="93"/>
      <c r="H103" s="93"/>
      <c r="I103" s="93" t="s">
        <v>205</v>
      </c>
      <c r="J103" s="93"/>
      <c r="K103" s="93"/>
      <c r="L103" s="93">
        <v>-74169490.819999993</v>
      </c>
      <c r="M103" s="93"/>
      <c r="N103" s="93">
        <v>-70229699.819999993</v>
      </c>
      <c r="O103" s="100">
        <f>L103-N103</f>
        <v>-3939791</v>
      </c>
      <c r="P103" s="104" t="s">
        <v>209</v>
      </c>
    </row>
    <row r="104" spans="1:16" ht="13.5" thickBo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112">
        <f>SUM(L102:L103)</f>
        <v>-711291071.69000006</v>
      </c>
      <c r="M104" s="93"/>
      <c r="N104" s="112">
        <f>SUM(N102:N103)</f>
        <v>-676863024.69000006</v>
      </c>
      <c r="O104" s="112">
        <f>SUM(O102:O103)</f>
        <v>-34428047</v>
      </c>
      <c r="P104" s="104"/>
    </row>
    <row r="105" spans="1:16" ht="13.5" thickTop="1"/>
    <row r="106" spans="1:16">
      <c r="A106" s="85" t="s">
        <v>209</v>
      </c>
    </row>
    <row r="110" spans="1:16">
      <c r="A110" s="84"/>
      <c r="L110" s="86" t="s">
        <v>228</v>
      </c>
      <c r="M110" s="87"/>
      <c r="N110" s="86" t="s">
        <v>223</v>
      </c>
    </row>
    <row r="111" spans="1:1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L111" s="89" t="s">
        <v>226</v>
      </c>
      <c r="M111" s="87"/>
      <c r="N111" s="89" t="s">
        <v>226</v>
      </c>
      <c r="O111" s="90" t="s">
        <v>215</v>
      </c>
    </row>
    <row r="112" spans="1:16">
      <c r="A112" s="91" t="s">
        <v>222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93"/>
      <c r="L112" s="100">
        <v>-108294056</v>
      </c>
      <c r="M112" s="102"/>
      <c r="N112" s="100">
        <f>-147094306-31910</f>
        <v>-147126216</v>
      </c>
      <c r="O112" s="100">
        <f>L112-N112</f>
        <v>38832160</v>
      </c>
      <c r="P112" s="104" t="s">
        <v>209</v>
      </c>
    </row>
    <row r="113" spans="1:14">
      <c r="F113" s="93"/>
      <c r="J113" s="88"/>
      <c r="L113" s="92"/>
      <c r="N113" s="92"/>
    </row>
    <row r="114" spans="1:14">
      <c r="A114" s="85" t="s">
        <v>209</v>
      </c>
    </row>
    <row r="120" spans="1:14">
      <c r="L120" s="115"/>
      <c r="M120" s="115"/>
      <c r="N120" s="115"/>
    </row>
    <row r="121" spans="1:14">
      <c r="L121" s="115"/>
      <c r="M121" s="115"/>
      <c r="N121" s="115"/>
    </row>
    <row r="122" spans="1:14">
      <c r="L122" s="115"/>
      <c r="M122" s="115"/>
      <c r="N122" s="115"/>
    </row>
    <row r="123" spans="1:14">
      <c r="L123" s="115"/>
      <c r="M123" s="115"/>
      <c r="N123" s="115"/>
    </row>
    <row r="124" spans="1:14">
      <c r="L124" s="115"/>
      <c r="M124" s="115"/>
      <c r="N124" s="115"/>
    </row>
    <row r="125" spans="1:14">
      <c r="L125" s="115"/>
      <c r="M125" s="115"/>
      <c r="N125" s="115"/>
    </row>
    <row r="126" spans="1:14">
      <c r="L126" s="116"/>
      <c r="M126" s="115"/>
      <c r="N126" s="116"/>
    </row>
    <row r="127" spans="1:14">
      <c r="L127" s="115"/>
      <c r="M127" s="115"/>
      <c r="N127" s="115"/>
    </row>
    <row r="128" spans="1:14">
      <c r="L128" s="115"/>
      <c r="M128" s="115"/>
      <c r="N128" s="115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3rd QTR</vt:lpstr>
      <vt:lpstr>4d QTR</vt:lpstr>
      <vt:lpstr>SW-INSTR</vt:lpstr>
      <vt:lpstr>LJT-INSTR</vt:lpstr>
      <vt:lpstr>RGR-INSTR</vt:lpstr>
      <vt:lpstr>Q2 Variances 13</vt:lpstr>
      <vt:lpstr>'3rd QTR'!Print_Area</vt:lpstr>
      <vt:lpstr>'4d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Kacie Kennedy</cp:lastModifiedBy>
  <cp:lastPrinted>2016-10-28T14:04:55Z</cp:lastPrinted>
  <dcterms:created xsi:type="dcterms:W3CDTF">1998-11-10T20:01:02Z</dcterms:created>
  <dcterms:modified xsi:type="dcterms:W3CDTF">2016-10-28T15:06:20Z</dcterms:modified>
</cp:coreProperties>
</file>